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ndp-my.sharepoint.com/personal/ryssaldy_demeuova_undp_org/Documents/Documents/CCM_Plans/"/>
    </mc:Choice>
  </mc:AlternateContent>
  <xr:revisionPtr revIDLastSave="398" documentId="8_{919B4A24-E1E3-4343-A42B-0CB5D345FB59}" xr6:coauthVersionLast="47" xr6:coauthVersionMax="47" xr10:uidLastSave="{775A8F87-DBCE-40FD-B454-25723A361330}"/>
  <bookViews>
    <workbookView xWindow="-110" yWindow="-110" windowWidth="19420" windowHeight="10300" xr2:uid="{DE5269C0-5361-4216-9EAC-D3F99DB180F7}"/>
  </bookViews>
  <sheets>
    <sheet name="CCM Plan 2024" sheetId="1" r:id="rId1"/>
    <sheet name="Лист1" sheetId="2" r:id="rId2"/>
    <sheet name="Sheet1" sheetId="3" r:id="rId3"/>
    <sheet name="Лист2" sheetId="4" r:id="rId4"/>
  </sheets>
  <externalReferences>
    <externalReference r:id="rId5"/>
    <externalReference r:id="rId6"/>
  </externalReferences>
  <definedNames>
    <definedName name="_Hlk149295150" localSheetId="3">Лист2!$A$1</definedName>
    <definedName name="AreaAbbreviation">[1]Data!$C$3:$D$6</definedName>
    <definedName name="CostCategoryWithAbbreviation">[1]Data!$J$3:$J$10</definedName>
    <definedName name="PerformanceAreaPerObjective">[2]Data!$E$33:$F$36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3" l="1"/>
  <c r="M18" i="4" l="1"/>
  <c r="M17" i="4"/>
  <c r="N18" i="3"/>
  <c r="N17" i="3"/>
  <c r="L22" i="3"/>
  <c r="J22" i="4"/>
  <c r="J16" i="3"/>
  <c r="C12" i="3"/>
  <c r="C5" i="3"/>
  <c r="F6" i="3"/>
  <c r="F5" i="3"/>
  <c r="E4" i="3"/>
  <c r="F4" i="3" s="1"/>
  <c r="F13" i="3"/>
  <c r="F12" i="3"/>
  <c r="E11" i="3"/>
  <c r="F11" i="3" s="1"/>
  <c r="F15" i="3" s="1"/>
  <c r="F8" i="3" l="1"/>
  <c r="H13" i="2"/>
  <c r="G30" i="1"/>
  <c r="K27" i="2"/>
  <c r="G18" i="2"/>
  <c r="J27" i="2"/>
  <c r="J16" i="2"/>
  <c r="J15" i="2"/>
  <c r="J13" i="2"/>
  <c r="E6" i="2"/>
  <c r="D5" i="2"/>
  <c r="G30" i="2"/>
  <c r="C14" i="2"/>
  <c r="C7" i="2"/>
  <c r="D7" i="2" s="1"/>
  <c r="J17" i="2" l="1"/>
</calcChain>
</file>

<file path=xl/sharedStrings.xml><?xml version="1.0" encoding="utf-8"?>
<sst xmlns="http://schemas.openxmlformats.org/spreadsheetml/2006/main" count="253" uniqueCount="158">
  <si>
    <t xml:space="preserve">Наименование проекта: </t>
  </si>
  <si>
    <t xml:space="preserve">Исполнительный партнер: </t>
  </si>
  <si>
    <t>Результаты</t>
  </si>
  <si>
    <t xml:space="preserve">Мероприятия </t>
  </si>
  <si>
    <t>Срок исполнения</t>
  </si>
  <si>
    <t>Ответственные стороны</t>
  </si>
  <si>
    <t>Квартал 1</t>
  </si>
  <si>
    <t>Квартал 2</t>
  </si>
  <si>
    <t>Квартал 3</t>
  </si>
  <si>
    <t>Квартал 4</t>
  </si>
  <si>
    <t>Отчеты с рекомендациями Комитета по надзору представлены членам СКК и опубликованы на веб-сайте СКК</t>
  </si>
  <si>
    <t xml:space="preserve">Комитет по надзору, СКК,МЗ, ОР, СР. </t>
  </si>
  <si>
    <t>Комитет по надзору, Секретариат СКК и технический эксперт</t>
  </si>
  <si>
    <t>Протоколы заседаний, Декларации о наличии конфликта интересов подписаны и размещены на вэб-сайте СКК</t>
  </si>
  <si>
    <t>Комитет по надзору, члены СКК и партнеры</t>
  </si>
  <si>
    <t>Отчеты и презентации о результатах обзора подготовлены и представлены СКК</t>
  </si>
  <si>
    <t>x</t>
  </si>
  <si>
    <t>Протоколы встреч подписаны и размещены на вэб-сайте СКК</t>
  </si>
  <si>
    <t>х</t>
  </si>
  <si>
    <t>Поддержка ЗУМ эккаунтов членов СКК</t>
  </si>
  <si>
    <t xml:space="preserve">Секретариат СКК </t>
  </si>
  <si>
    <t>СКК</t>
  </si>
  <si>
    <t>Поддержка деятельности СКК на 2023-2025 гг.</t>
  </si>
  <si>
    <t>Веб-сайт СКК функционирует</t>
  </si>
  <si>
    <t>Секретариат СКК</t>
  </si>
  <si>
    <r>
      <t>Период:</t>
    </r>
    <r>
      <rPr>
        <sz val="10"/>
        <color theme="1"/>
        <rFont val="Arial"/>
        <family val="2"/>
      </rPr>
      <t xml:space="preserve"> </t>
    </r>
  </si>
  <si>
    <t>USD 85000</t>
  </si>
  <si>
    <t>ПРОЕКТ</t>
  </si>
  <si>
    <t>Надзорная функция</t>
  </si>
  <si>
    <t>Вовлечение</t>
  </si>
  <si>
    <t>Позиционрирование</t>
  </si>
  <si>
    <t xml:space="preserve">Операционная деятельность </t>
  </si>
  <si>
    <t>Позиционирование</t>
  </si>
  <si>
    <t>Операционная деятельность</t>
  </si>
  <si>
    <t>ВСЕГО:</t>
  </si>
  <si>
    <t>Бюджет</t>
  </si>
  <si>
    <t>GMS 7%</t>
  </si>
  <si>
    <t>ВСЕГО</t>
  </si>
  <si>
    <t>Budget Description</t>
  </si>
  <si>
    <t>Amount</t>
  </si>
  <si>
    <t xml:space="preserve">71400 Contractual services  </t>
  </si>
  <si>
    <t>71600 Travel (field visits)</t>
  </si>
  <si>
    <t>71300 Local consultants</t>
  </si>
  <si>
    <t>73100 Rental &amp; Maintenance-Premises and Supplies</t>
  </si>
  <si>
    <t>72400 Communication &amp; Audio-Visual Equipment (telephone, postage)</t>
  </si>
  <si>
    <t>72500 Supplies (stationary, office supplies)</t>
  </si>
  <si>
    <t>74500 Miscellaneous expenses (bank charges)</t>
  </si>
  <si>
    <t>74596 DPC GOE</t>
  </si>
  <si>
    <t>64397 DPC Staff (Operations)</t>
  </si>
  <si>
    <t>74200 Announcement and web-site support, ccmzoom</t>
  </si>
  <si>
    <t>75100 F&amp;A (7%)</t>
  </si>
  <si>
    <t>Штат Секретариата СКК</t>
  </si>
  <si>
    <t>Поездки</t>
  </si>
  <si>
    <t xml:space="preserve">Закупка услуг </t>
  </si>
  <si>
    <t>Веб-сайт и канцтовары, почта</t>
  </si>
  <si>
    <t>DPC + GMS 7% + Common Premises</t>
  </si>
  <si>
    <t>$23,645</t>
  </si>
  <si>
    <t>$19,750</t>
  </si>
  <si>
    <t>44,905.00</t>
  </si>
  <si>
    <t>23,430.00</t>
  </si>
  <si>
    <t>3,000.00</t>
  </si>
  <si>
    <t>4,000.00</t>
  </si>
  <si>
    <t>300.00</t>
  </si>
  <si>
    <t>400.00</t>
  </si>
  <si>
    <t>2,046.00</t>
  </si>
  <si>
    <t>$400.00</t>
  </si>
  <si>
    <t>600.00</t>
  </si>
  <si>
    <t>1,340.00</t>
  </si>
  <si>
    <t xml:space="preserve">План СКК на 2025 год </t>
  </si>
  <si>
    <t>Общая сумма расходов 2025</t>
  </si>
  <si>
    <t>Мероприятия по реализации надзорной функции СКК</t>
  </si>
  <si>
    <t>24 января</t>
  </si>
  <si>
    <t>Х</t>
  </si>
  <si>
    <r>
      <t xml:space="preserve">Заседание Комитета по надзору для анализа отчетов Основного получателя </t>
    </r>
    <r>
      <rPr>
        <sz val="10"/>
        <color rgb="FFFF0000"/>
        <rFont val="Arial"/>
        <family val="2"/>
      </rPr>
      <t>по компоненту ВИЧ</t>
    </r>
    <r>
      <rPr>
        <sz val="10"/>
        <color theme="1"/>
        <rFont val="Arial"/>
        <family val="2"/>
      </rPr>
      <t xml:space="preserve">, определенных </t>
    </r>
    <r>
      <rPr>
        <sz val="10"/>
        <color rgb="FFFF0000"/>
        <rFont val="Arial"/>
        <family val="2"/>
      </rPr>
      <t xml:space="preserve">по результатам надзорных визитов. </t>
    </r>
  </si>
  <si>
    <r>
      <t xml:space="preserve">Заседание Комитета по надзору для анализа отчетов Основного получателя по компоненту ТБ, определенных </t>
    </r>
    <r>
      <rPr>
        <sz val="10"/>
        <color rgb="FFFF0000"/>
        <rFont val="Arial"/>
        <family val="2"/>
      </rPr>
      <t xml:space="preserve">по результатам надзорных визитов. </t>
    </r>
  </si>
  <si>
    <r>
      <t xml:space="preserve">Ведение </t>
    </r>
    <r>
      <rPr>
        <sz val="10"/>
        <color rgb="FFFF0000"/>
        <rFont val="Arial"/>
        <family val="2"/>
      </rPr>
      <t xml:space="preserve">панеля показателей </t>
    </r>
    <r>
      <rPr>
        <sz val="10"/>
        <color theme="1"/>
        <rFont val="Arial"/>
        <family val="2"/>
      </rPr>
      <t>надзорного комитета СКК (Dashboard of the Oversight Committee) и организация совещаний, проработка писем в Министерствах</t>
    </r>
  </si>
  <si>
    <t>Поддержка работы КАП платформы.</t>
  </si>
  <si>
    <r>
      <rPr>
        <b/>
        <sz val="10"/>
        <color theme="1"/>
        <rFont val="Arial"/>
        <family val="2"/>
      </rPr>
      <t>Мониторинг силами сообщества</t>
    </r>
    <r>
      <rPr>
        <sz val="10"/>
        <color theme="1"/>
        <rFont val="Arial"/>
        <family val="2"/>
      </rPr>
      <t>: презентация результатов рабочей группы по мониторингу силами сообщества. Организация встреч представителей ключевых сообществ СКК /альтернатов и других заинтересованных лиц по усовершенствованию процесса CLМ.</t>
    </r>
  </si>
  <si>
    <r>
      <rPr>
        <sz val="10"/>
        <color rgb="FFFF0000"/>
        <rFont val="Arial"/>
        <family val="2"/>
      </rPr>
      <t xml:space="preserve">Тренинги </t>
    </r>
    <r>
      <rPr>
        <sz val="10"/>
        <color theme="1"/>
        <rFont val="Arial"/>
        <family val="2"/>
      </rPr>
      <t>для членов СКК, альтернатов и избирателей: 1) Коммуникации с лицами, принимающими решения. 2) Эффективные решения и управление возражениями; 3) Мобилизация и вовлечение, важность мониторинга услуг.</t>
    </r>
  </si>
  <si>
    <r>
      <rPr>
        <sz val="10"/>
        <color rgb="FFFF0000"/>
        <rFont val="Arial"/>
        <family val="2"/>
      </rPr>
      <t>Cеминар</t>
    </r>
    <r>
      <rPr>
        <sz val="10"/>
        <color theme="1"/>
        <rFont val="Arial"/>
        <family val="2"/>
      </rPr>
      <t xml:space="preserve"> для санитарных врачей КУИС и региональных Департаментов УИС по взаимодействию с гражданскими врачами. Оказание медицинской помощи осужденным и вопросы взаимодействия местных исполнительных органов с ДУИС.</t>
    </r>
  </si>
  <si>
    <t>Заседания СКК по следующим вопросам повестки дня:
1) Согласование проекта заявки по компоненту «Туберкулез» на 2026-2028 годы;
2) Результаты мониторинга силами сообщества (все группы);
3) Итоги надзорных визитов.
4) Согласование операционной политики СКК и внутренних правил избирателей каждого сообщества;
5) Доступность услуг для женщин с ВИЧ и женщин из КГН;
6) Доступность медицинских услуг в пенитенциарном секторе.</t>
  </si>
  <si>
    <r>
      <rPr>
        <sz val="10"/>
        <color rgb="FFFF0000"/>
        <rFont val="Arial"/>
        <family val="2"/>
      </rPr>
      <t>Зум эккаунты</t>
    </r>
    <r>
      <rPr>
        <sz val="10"/>
        <color theme="1"/>
        <rFont val="Arial"/>
        <family val="2"/>
      </rPr>
      <t xml:space="preserve"> старых членов СКК переведены новым членам СКК и функционируют </t>
    </r>
  </si>
  <si>
    <r>
      <t xml:space="preserve">Поддержка </t>
    </r>
    <r>
      <rPr>
        <sz val="10"/>
        <color rgb="FFFF0000"/>
        <rFont val="Arial"/>
        <family val="2"/>
      </rPr>
      <t>веб-сайта СКК</t>
    </r>
    <r>
      <rPr>
        <sz val="10"/>
        <color theme="1"/>
        <rFont val="Arial"/>
        <family val="2"/>
      </rPr>
      <t xml:space="preserve">. Своевремнное обновление материалов веб-сайта СКК на русском, казахском и английском языках. Поддержка домена и хостинга. </t>
    </r>
  </si>
  <si>
    <r>
      <t xml:space="preserve">Совещание рабочей группы СКК </t>
    </r>
    <r>
      <rPr>
        <b/>
        <sz val="10"/>
        <color theme="1"/>
        <rFont val="Arial"/>
        <family val="2"/>
      </rPr>
      <t>по гендерным вопросам</t>
    </r>
    <r>
      <rPr>
        <sz val="10"/>
        <color theme="1"/>
        <rFont val="Arial"/>
        <family val="2"/>
      </rPr>
      <t>: презентация результатов исследований по доступности услуг по ВИЧ и ТБ</t>
    </r>
  </si>
  <si>
    <r>
      <t xml:space="preserve">Засдение рабочей группы СКК </t>
    </r>
    <r>
      <rPr>
        <b/>
        <sz val="10"/>
        <color theme="1"/>
        <rFont val="Arial"/>
        <family val="2"/>
      </rPr>
      <t xml:space="preserve">по программе снижения вреда </t>
    </r>
    <r>
      <rPr>
        <sz val="10"/>
        <color theme="1"/>
        <rFont val="Arial"/>
        <family val="2"/>
      </rPr>
      <t>и доступности ПТАО.</t>
    </r>
  </si>
  <si>
    <t>Oversight to Karagandy</t>
  </si>
  <si>
    <t>DSA</t>
  </si>
  <si>
    <t>airtiticket</t>
  </si>
  <si>
    <t>terminals</t>
  </si>
  <si>
    <t>People number</t>
  </si>
  <si>
    <t>nights</t>
  </si>
  <si>
    <t>rate</t>
  </si>
  <si>
    <t xml:space="preserve">Exchange </t>
  </si>
  <si>
    <t>for 1 person</t>
  </si>
  <si>
    <t>5 people</t>
  </si>
  <si>
    <t>Total</t>
  </si>
  <si>
    <t>Oversight to Aktobe</t>
  </si>
  <si>
    <t>2,000.00</t>
  </si>
  <si>
    <t>44905.00</t>
  </si>
  <si>
    <t>27000.00</t>
  </si>
  <si>
    <t>4000.00</t>
  </si>
  <si>
    <t>2640.00</t>
  </si>
  <si>
    <t>1300.00</t>
  </si>
  <si>
    <t>2046.00</t>
  </si>
  <si>
    <t>2000.00</t>
  </si>
  <si>
    <t>EXPECTED OUTPUTS</t>
  </si>
  <si>
    <t>And baseline, indicators including annual targets</t>
  </si>
  <si>
    <t>PLANNED ACTIVITIES</t>
  </si>
  <si>
    <t xml:space="preserve">List activity results and associated actions </t>
  </si>
  <si>
    <t>TIMEFRAME</t>
  </si>
  <si>
    <t>RESPONSIBLE PARTY</t>
  </si>
  <si>
    <t>PLANNED BUDGET, USD</t>
  </si>
  <si>
    <t>Q1</t>
  </si>
  <si>
    <t>Q2</t>
  </si>
  <si>
    <t>Q3</t>
  </si>
  <si>
    <t>Q4</t>
  </si>
  <si>
    <t>Funding Source</t>
  </si>
  <si>
    <t>Output 1</t>
  </si>
  <si>
    <t xml:space="preserve">Enhancement of the Country Coordinating Mechanism capacity </t>
  </si>
  <si>
    <t>Indicator 1.1 Number of CCM meetings per year</t>
  </si>
  <si>
    <t>Target: 2</t>
  </si>
  <si>
    <t>Indicator 1.2 Number of trainings per year</t>
  </si>
  <si>
    <t>Target: 1</t>
  </si>
  <si>
    <t>Gender marker: 2</t>
  </si>
  <si>
    <t>Output 2</t>
  </si>
  <si>
    <t>CCM Oversight functions are fully implemented and HIV/TB programmes implementing in the appropriate manner.</t>
  </si>
  <si>
    <t>Indicator 2.1 Number of CCM oversight visits per year</t>
  </si>
  <si>
    <t>Indicator 2.2 Number of oversight committee meetings per year</t>
  </si>
  <si>
    <t>Target: 4</t>
  </si>
  <si>
    <t>1. Human resources (2 CCM Secretariat staff – Coordinator and Assistant)</t>
  </si>
  <si>
    <t>X</t>
  </si>
  <si>
    <t>UNDP</t>
  </si>
  <si>
    <t>GFATM</t>
  </si>
  <si>
    <t>2. Planning and administration (oversight visits, CCM meetings and trainings, office rent and stationary)</t>
  </si>
  <si>
    <t>MONITORING (Participation of the M&amp;E Associate in the oversight visit to Akmola region)</t>
  </si>
  <si>
    <t>3. Communication materials (web–site review and update, communication strategy and announcements in mass media related to the CCM activities)</t>
  </si>
  <si>
    <t>74200 Announcement, web-site support, ccmzoom</t>
  </si>
  <si>
    <t>General Management Support</t>
  </si>
  <si>
    <t>TOTAL</t>
  </si>
  <si>
    <t>75700 Workshops &amp; conferences (CCM meetings and translations)</t>
  </si>
  <si>
    <t>22,000.00</t>
  </si>
  <si>
    <t>135.00</t>
  </si>
  <si>
    <r>
      <t xml:space="preserve">Надзорный визит в </t>
    </r>
    <r>
      <rPr>
        <sz val="10"/>
        <color rgb="FFFF0000"/>
        <rFont val="Arial"/>
        <family val="2"/>
      </rPr>
      <t>Карагандинскую область</t>
    </r>
    <r>
      <rPr>
        <sz val="10"/>
        <color theme="1"/>
        <rFont val="Arial"/>
        <family val="2"/>
      </rPr>
      <t xml:space="preserve"> будет осуществлен 5 специалистами (Надзорный комитет и МЗРК), с целью определения прогресса в реализации проектов по ТБ и ВИЧ. Результаты визитов будут представлены на совещании надзорного комитета СКК и Основных получателей.</t>
    </r>
  </si>
  <si>
    <r>
      <t xml:space="preserve">Надзорный визит в </t>
    </r>
    <r>
      <rPr>
        <sz val="10"/>
        <color rgb="FFFF0000"/>
        <rFont val="Arial"/>
        <family val="2"/>
      </rPr>
      <t>Актюбинскую область</t>
    </r>
    <r>
      <rPr>
        <sz val="10"/>
        <color theme="1"/>
        <rFont val="Arial"/>
        <family val="2"/>
      </rPr>
      <t xml:space="preserve"> будет осуществлен 5 специалистами (Надзорный комитет и МЗРК), с целью определения прогресса в реализации проектов по ТБ и ВИЧ. Результаты визитов будут представлены на совещании надзорного комитета СКК и Основных получателей.    </t>
    </r>
  </si>
  <si>
    <r>
      <t xml:space="preserve">Заседание Комитета по надзору для рассмотрения </t>
    </r>
    <r>
      <rPr>
        <sz val="10"/>
        <color rgb="FFFF0000"/>
        <rFont val="Arial"/>
        <family val="2"/>
      </rPr>
      <t>PUDR</t>
    </r>
    <r>
      <rPr>
        <sz val="10"/>
        <color theme="1"/>
        <rFont val="Arial"/>
        <family val="2"/>
      </rPr>
      <t xml:space="preserve"> с Основными получателями по компонентам ВИЧ и ТБ по итогам 2024 года, включая обзор рабочих планов ОР, планов МиО, результатов ежегодных аудиторских отчетов ОР и /</t>
    </r>
    <r>
      <rPr>
        <sz val="10"/>
        <color rgb="FFFF0000"/>
        <rFont val="Arial"/>
        <family val="2"/>
      </rPr>
      <t>spot-check визитов</t>
    </r>
    <r>
      <rPr>
        <sz val="10"/>
        <color theme="1"/>
        <rFont val="Arial"/>
        <family val="2"/>
      </rPr>
      <t>. Отчет Комитета по надзору о результатах обзора будет представлен на совещании СКК.</t>
    </r>
  </si>
  <si>
    <t>CCM Vice-Chairs, KAP Secretary and CCM Secretariat will take part in the meeting with representatives of the Parliament and the government on advocacy of the PTAO (methadone) in response to the reaction of the opposition and further sustainable financing of the Methadone program. We expect the topic on Decriminalization of HIV infection will be covered by agenda of this meeting.</t>
  </si>
  <si>
    <t xml:space="preserve">Trip of 4 participants: </t>
  </si>
  <si>
    <t>Printing: $508</t>
  </si>
  <si>
    <t>Translation costs for PTAO meeting: $1400</t>
  </si>
  <si>
    <t>*Conference package includes:</t>
  </si>
  <si>
    <t>Rent a conference room</t>
  </si>
  <si>
    <t>Screen + projector</t>
  </si>
  <si>
    <t>Sound reinforcement system (1 handheld microphone, 1 clicker, Flipchart + markers, Water for each guest, Pencils and notepads, High speed Internet (Wi-Fi)</t>
  </si>
  <si>
    <t>Morning coffee break from the Chef (1 sweet snack, 1 hot snack, hot drinks)</t>
  </si>
  <si>
    <t>Lunch from the Chef (soup of the day, main course, salad, tea/coffee/water/juices)</t>
  </si>
  <si>
    <t>Afternoon coffee break from the Chef (1 sweet snack, 1 hot snack, hot drinks)</t>
  </si>
  <si>
    <t>DSA$245+terminals $252+$300 (airticket)*4 ppl=$3052</t>
  </si>
  <si>
    <t>Venue: $697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</si>
</sst>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6" x14ac:knownFonts="1">
    <font>
      <sz val="11"/>
      <color theme="1"/>
      <name val="Calibri"/>
      <family val="2"/>
      <charset val="204"/>
      <scheme val="minor"/>
    </font>
    <font>
      <sz val="8"/>
      <name val="Calibri"/>
      <family val="2"/>
      <charset val="204"/>
      <scheme val="minor"/>
    </font>
    <font>
      <b/>
      <sz val="10"/>
      <color theme="1"/>
      <name val="Arial"/>
      <family val="2"/>
    </font>
    <font>
      <sz val="10"/>
      <color theme="1"/>
      <name val="Arial"/>
      <family val="2"/>
    </font>
    <font>
      <sz val="8"/>
      <color theme="1"/>
      <name val="Arial"/>
      <family val="2"/>
    </font>
    <font>
      <sz val="10"/>
      <color theme="1"/>
      <name val="Arial"/>
      <family val="2"/>
    </font>
    <font>
      <b/>
      <sz val="11"/>
      <color theme="1"/>
      <name val="Calibri"/>
      <family val="2"/>
      <scheme val="minor"/>
    </font>
    <font>
      <sz val="8"/>
      <color rgb="FF000000"/>
      <name val="Arial"/>
      <family val="2"/>
    </font>
    <font>
      <b/>
      <sz val="8"/>
      <color rgb="FF000000"/>
      <name val="Arial"/>
      <family val="2"/>
    </font>
    <font>
      <b/>
      <sz val="16"/>
      <color rgb="FFFFFFFF"/>
      <name val="Arial"/>
      <family val="2"/>
    </font>
    <font>
      <sz val="16"/>
      <color rgb="FF000000"/>
      <name val="Arial"/>
      <family val="2"/>
    </font>
    <font>
      <sz val="10"/>
      <color rgb="FFFF0000"/>
      <name val="Arial"/>
      <family val="2"/>
    </font>
    <font>
      <b/>
      <sz val="8"/>
      <color theme="1"/>
      <name val="Arial"/>
      <family val="2"/>
    </font>
    <font>
      <i/>
      <sz val="8"/>
      <color rgb="FF000000"/>
      <name val="Arial"/>
      <family val="2"/>
    </font>
    <font>
      <i/>
      <sz val="10"/>
      <color theme="1"/>
      <name val="Calibri"/>
      <family val="2"/>
      <scheme val="minor"/>
    </font>
    <font>
      <b/>
      <sz val="10"/>
      <color theme="1"/>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CCCCCC"/>
        <bgColor indexed="64"/>
      </patternFill>
    </fill>
    <fill>
      <patternFill patternType="solid">
        <fgColor rgb="FFFFFF00"/>
        <bgColor indexed="64"/>
      </patternFill>
    </fill>
    <fill>
      <patternFill patternType="solid">
        <fgColor rgb="FF4472C4"/>
        <bgColor indexed="64"/>
      </patternFill>
    </fill>
    <fill>
      <patternFill patternType="solid">
        <fgColor rgb="FFCFD5EA"/>
        <bgColor indexed="64"/>
      </patternFill>
    </fill>
    <fill>
      <patternFill patternType="solid">
        <fgColor rgb="FFE9EBF5"/>
        <bgColor indexed="64"/>
      </patternFill>
    </fill>
    <fill>
      <patternFill patternType="solid">
        <fgColor theme="9" tint="0.79998168889431442"/>
        <bgColor indexed="64"/>
      </patternFill>
    </fill>
    <fill>
      <patternFill patternType="solid">
        <fgColor rgb="FF00B0F0"/>
        <bgColor indexed="64"/>
      </patternFill>
    </fill>
    <fill>
      <patternFill patternType="lightTrellis">
        <bgColor rgb="FFA1A1A1"/>
      </patternFill>
    </fill>
  </fills>
  <borders count="25">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top style="hair">
        <color indexed="64"/>
      </top>
      <bottom style="hair">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hair">
        <color indexed="64"/>
      </top>
      <bottom/>
      <diagonal/>
    </border>
    <border>
      <left/>
      <right style="medium">
        <color indexed="64"/>
      </right>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1">
    <xf numFmtId="0" fontId="0" fillId="0" borderId="0"/>
  </cellStyleXfs>
  <cellXfs count="136">
    <xf numFmtId="0" fontId="0" fillId="0" borderId="0" xfId="0"/>
    <xf numFmtId="0" fontId="3" fillId="0" borderId="4" xfId="0" applyFont="1" applyBorder="1" applyAlignment="1">
      <alignment vertical="top" wrapText="1"/>
    </xf>
    <xf numFmtId="164" fontId="3" fillId="0" borderId="4" xfId="0" applyNumberFormat="1" applyFont="1" applyBorder="1" applyAlignment="1">
      <alignment horizontal="center" vertical="top" wrapText="1"/>
    </xf>
    <xf numFmtId="0" fontId="3" fillId="0" borderId="0" xfId="0" applyFont="1" applyAlignment="1">
      <alignment vertical="top"/>
    </xf>
    <xf numFmtId="0" fontId="3" fillId="0" borderId="0" xfId="0" applyFont="1" applyAlignment="1">
      <alignment horizontal="center" vertical="top"/>
    </xf>
    <xf numFmtId="0" fontId="2" fillId="0" borderId="0" xfId="0" applyFont="1" applyAlignment="1">
      <alignment horizontal="right" vertical="top"/>
    </xf>
    <xf numFmtId="0" fontId="3" fillId="0" borderId="0" xfId="0" applyFont="1" applyAlignment="1">
      <alignment horizontal="right" vertical="top" wrapText="1"/>
    </xf>
    <xf numFmtId="0" fontId="3" fillId="0" borderId="0" xfId="0" applyFont="1" applyAlignment="1">
      <alignment horizontal="center" vertical="top" wrapText="1"/>
    </xf>
    <xf numFmtId="0" fontId="2" fillId="0" borderId="0" xfId="0" applyFont="1" applyAlignment="1">
      <alignment vertical="top"/>
    </xf>
    <xf numFmtId="0" fontId="3" fillId="0" borderId="0" xfId="0" applyFont="1" applyAlignment="1">
      <alignment vertical="top" wrapText="1"/>
    </xf>
    <xf numFmtId="0" fontId="3" fillId="0" borderId="0" xfId="0" applyFont="1" applyAlignment="1">
      <alignment horizontal="left" vertical="top"/>
    </xf>
    <xf numFmtId="0" fontId="2" fillId="2" borderId="1" xfId="0" applyFont="1" applyFill="1" applyBorder="1" applyAlignment="1">
      <alignment vertical="top"/>
    </xf>
    <xf numFmtId="0" fontId="2" fillId="2" borderId="3" xfId="0" applyFont="1" applyFill="1" applyBorder="1" applyAlignment="1">
      <alignment vertical="top"/>
    </xf>
    <xf numFmtId="0" fontId="2" fillId="2" borderId="2" xfId="0" applyFont="1" applyFill="1" applyBorder="1" applyAlignment="1">
      <alignment horizontal="center" vertical="top" wrapText="1"/>
    </xf>
    <xf numFmtId="0" fontId="2" fillId="2" borderId="4" xfId="0" applyFont="1" applyFill="1" applyBorder="1" applyAlignment="1">
      <alignment horizontal="center" vertical="top" wrapText="1"/>
    </xf>
    <xf numFmtId="164" fontId="3" fillId="0" borderId="1" xfId="0" applyNumberFormat="1" applyFont="1" applyBorder="1" applyAlignment="1">
      <alignment horizontal="center" vertical="top" wrapText="1"/>
    </xf>
    <xf numFmtId="0" fontId="3" fillId="0" borderId="8" xfId="0" applyFont="1" applyBorder="1" applyAlignment="1">
      <alignment vertical="top" wrapText="1"/>
    </xf>
    <xf numFmtId="164" fontId="3" fillId="0" borderId="5" xfId="0" applyNumberFormat="1" applyFont="1" applyBorder="1" applyAlignment="1">
      <alignment horizontal="center" vertical="top" wrapText="1"/>
    </xf>
    <xf numFmtId="0" fontId="3" fillId="0" borderId="9" xfId="0" applyFont="1" applyBorder="1" applyAlignment="1">
      <alignment vertical="top" wrapText="1"/>
    </xf>
    <xf numFmtId="0" fontId="3" fillId="0" borderId="5" xfId="0" applyFont="1" applyBorder="1" applyAlignment="1">
      <alignment horizontal="center" vertical="top" wrapText="1"/>
    </xf>
    <xf numFmtId="0" fontId="3" fillId="0" borderId="8" xfId="0" applyFont="1" applyBorder="1" applyAlignment="1">
      <alignment horizontal="left" vertical="top" wrapText="1"/>
    </xf>
    <xf numFmtId="17" fontId="3" fillId="0" borderId="8" xfId="0" applyNumberFormat="1" applyFont="1" applyBorder="1" applyAlignment="1">
      <alignment vertical="top" wrapText="1"/>
    </xf>
    <xf numFmtId="164" fontId="3" fillId="0" borderId="8" xfId="0" applyNumberFormat="1" applyFont="1" applyBorder="1" applyAlignment="1">
      <alignment horizontal="center" vertical="top" wrapText="1"/>
    </xf>
    <xf numFmtId="0" fontId="3" fillId="0" borderId="12" xfId="0" applyFont="1" applyBorder="1" applyAlignment="1">
      <alignment vertical="top" wrapText="1"/>
    </xf>
    <xf numFmtId="0" fontId="3" fillId="0" borderId="11" xfId="0" applyFont="1" applyBorder="1" applyAlignment="1">
      <alignment vertical="top" wrapText="1"/>
    </xf>
    <xf numFmtId="0" fontId="3" fillId="0" borderId="10" xfId="0" applyFont="1" applyBorder="1" applyAlignment="1">
      <alignment vertical="top" wrapText="1"/>
    </xf>
    <xf numFmtId="164" fontId="3" fillId="0" borderId="10" xfId="0" applyNumberFormat="1" applyFont="1" applyBorder="1" applyAlignment="1">
      <alignment horizontal="center" vertical="top" wrapText="1"/>
    </xf>
    <xf numFmtId="0" fontId="3" fillId="0" borderId="4" xfId="0" applyFont="1" applyBorder="1" applyAlignment="1">
      <alignment horizontal="left" vertical="top"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0" fontId="3" fillId="0" borderId="1" xfId="0" applyFont="1" applyBorder="1" applyAlignment="1">
      <alignment horizontal="center" vertical="top" wrapText="1"/>
    </xf>
    <xf numFmtId="0" fontId="4" fillId="3" borderId="8" xfId="0" applyFont="1" applyFill="1" applyBorder="1" applyAlignment="1">
      <alignment vertical="top" wrapText="1"/>
    </xf>
    <xf numFmtId="0" fontId="4" fillId="0" borderId="8" xfId="0" applyFont="1" applyBorder="1" applyAlignment="1">
      <alignment vertical="top" wrapText="1"/>
    </xf>
    <xf numFmtId="164" fontId="3" fillId="0" borderId="0" xfId="0" applyNumberFormat="1" applyFont="1" applyAlignment="1">
      <alignment vertical="top"/>
    </xf>
    <xf numFmtId="0" fontId="3" fillId="0" borderId="5" xfId="0" applyFont="1" applyBorder="1" applyAlignment="1">
      <alignment horizontal="center" vertical="center" wrapText="1"/>
    </xf>
    <xf numFmtId="0" fontId="3" fillId="0" borderId="14" xfId="0" applyFont="1" applyBorder="1" applyAlignment="1">
      <alignment vertical="top" wrapText="1"/>
    </xf>
    <xf numFmtId="0" fontId="3" fillId="4" borderId="4" xfId="0" applyFont="1" applyFill="1" applyBorder="1" applyAlignment="1">
      <alignment horizontal="left" vertical="center" wrapText="1"/>
    </xf>
    <xf numFmtId="0" fontId="3" fillId="4" borderId="4" xfId="0" applyFont="1" applyFill="1" applyBorder="1" applyAlignment="1">
      <alignment vertical="top" wrapText="1"/>
    </xf>
    <xf numFmtId="164" fontId="3" fillId="4" borderId="4" xfId="0" applyNumberFormat="1" applyFont="1" applyFill="1" applyBorder="1" applyAlignment="1">
      <alignment horizontal="center" vertical="top" wrapText="1"/>
    </xf>
    <xf numFmtId="0" fontId="3" fillId="4" borderId="4" xfId="0" applyFont="1" applyFill="1" applyBorder="1" applyAlignment="1">
      <alignment horizontal="center" vertical="center" wrapText="1"/>
    </xf>
    <xf numFmtId="0" fontId="2" fillId="4" borderId="6" xfId="0" applyFont="1" applyFill="1" applyBorder="1" applyAlignment="1">
      <alignment vertical="top" wrapText="1"/>
    </xf>
    <xf numFmtId="0" fontId="3" fillId="4" borderId="4" xfId="0" applyFont="1" applyFill="1" applyBorder="1" applyAlignment="1">
      <alignment horizontal="left" vertical="top" wrapText="1"/>
    </xf>
    <xf numFmtId="0" fontId="2" fillId="4" borderId="4" xfId="0" applyFont="1" applyFill="1" applyBorder="1" applyAlignment="1">
      <alignment vertical="top" wrapText="1"/>
    </xf>
    <xf numFmtId="0" fontId="2" fillId="4" borderId="4" xfId="0" applyFont="1" applyFill="1" applyBorder="1" applyAlignment="1">
      <alignment horizontal="center" vertical="top" wrapText="1"/>
    </xf>
    <xf numFmtId="0" fontId="2" fillId="4" borderId="4" xfId="0" applyFont="1" applyFill="1" applyBorder="1" applyAlignment="1">
      <alignment vertical="top"/>
    </xf>
    <xf numFmtId="0" fontId="2" fillId="4" borderId="4" xfId="0" applyFont="1" applyFill="1" applyBorder="1" applyAlignment="1">
      <alignment horizontal="center" vertical="top"/>
    </xf>
    <xf numFmtId="0" fontId="2" fillId="4" borderId="4" xfId="0" applyFont="1" applyFill="1" applyBorder="1" applyAlignment="1">
      <alignment horizontal="center" vertical="center"/>
    </xf>
    <xf numFmtId="0" fontId="2" fillId="4" borderId="4" xfId="0" applyFont="1" applyFill="1" applyBorder="1" applyAlignment="1">
      <alignment horizontal="center" vertical="center" wrapText="1"/>
    </xf>
    <xf numFmtId="0" fontId="0" fillId="5" borderId="0" xfId="0" applyFill="1"/>
    <xf numFmtId="0" fontId="6" fillId="5" borderId="0" xfId="0" applyFont="1" applyFill="1"/>
    <xf numFmtId="0" fontId="7" fillId="6" borderId="4"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4" fillId="0" borderId="3" xfId="0" applyFont="1" applyBorder="1" applyAlignment="1">
      <alignment vertical="center" wrapText="1"/>
    </xf>
    <xf numFmtId="0" fontId="4" fillId="0" borderId="15" xfId="0" applyFont="1" applyBorder="1" applyAlignment="1">
      <alignment horizontal="center" vertical="center" wrapText="1"/>
    </xf>
    <xf numFmtId="0" fontId="4" fillId="7" borderId="3" xfId="0" applyFont="1" applyFill="1" applyBorder="1" applyAlignment="1">
      <alignment vertical="center" wrapText="1"/>
    </xf>
    <xf numFmtId="0" fontId="8" fillId="7" borderId="15" xfId="0" applyFont="1" applyFill="1" applyBorder="1" applyAlignment="1">
      <alignment horizontal="center" vertical="center" wrapText="1"/>
    </xf>
    <xf numFmtId="0" fontId="4" fillId="8" borderId="3" xfId="0" applyFont="1" applyFill="1" applyBorder="1" applyAlignment="1">
      <alignment vertical="center" wrapText="1"/>
    </xf>
    <xf numFmtId="0" fontId="4" fillId="8" borderId="15" xfId="0" applyFont="1" applyFill="1" applyBorder="1" applyAlignment="1">
      <alignment horizontal="center" vertical="center" wrapText="1"/>
    </xf>
    <xf numFmtId="0" fontId="0" fillId="8" borderId="0" xfId="0" applyFill="1"/>
    <xf numFmtId="0" fontId="4" fillId="8" borderId="1" xfId="0" applyFont="1" applyFill="1" applyBorder="1" applyAlignment="1">
      <alignment vertical="center" wrapText="1"/>
    </xf>
    <xf numFmtId="0" fontId="9" fillId="9" borderId="16" xfId="0" applyFont="1" applyFill="1" applyBorder="1" applyAlignment="1">
      <alignment horizontal="left" vertical="center" wrapText="1" readingOrder="1"/>
    </xf>
    <xf numFmtId="0" fontId="10" fillId="10" borderId="17" xfId="0" applyFont="1" applyFill="1" applyBorder="1" applyAlignment="1">
      <alignment horizontal="left" vertical="center" wrapText="1" readingOrder="1"/>
    </xf>
    <xf numFmtId="0" fontId="10" fillId="11" borderId="18" xfId="0" applyFont="1" applyFill="1" applyBorder="1" applyAlignment="1">
      <alignment horizontal="left" vertical="center" wrapText="1" readingOrder="1"/>
    </xf>
    <xf numFmtId="0" fontId="10" fillId="10" borderId="18" xfId="0" applyFont="1" applyFill="1" applyBorder="1" applyAlignment="1">
      <alignment horizontal="left" vertical="center" wrapText="1" readingOrder="1"/>
    </xf>
    <xf numFmtId="0" fontId="4" fillId="12" borderId="15" xfId="0" applyFont="1" applyFill="1" applyBorder="1" applyAlignment="1">
      <alignment horizontal="center" vertical="center" wrapText="1"/>
    </xf>
    <xf numFmtId="0" fontId="4" fillId="13" borderId="15"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9" xfId="0" applyFont="1" applyBorder="1" applyAlignment="1">
      <alignment horizontal="right" vertical="center" wrapText="1"/>
    </xf>
    <xf numFmtId="0" fontId="4" fillId="0" borderId="20" xfId="0" applyFont="1" applyBorder="1" applyAlignment="1">
      <alignment horizontal="righ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3" fillId="0" borderId="1" xfId="0" applyFont="1" applyBorder="1" applyAlignment="1">
      <alignment vertical="top" wrapText="1"/>
    </xf>
    <xf numFmtId="0" fontId="5" fillId="0" borderId="3" xfId="0" applyFont="1" applyBorder="1" applyAlignment="1">
      <alignment vertical="top" wrapText="1"/>
    </xf>
    <xf numFmtId="0" fontId="3" fillId="0" borderId="5" xfId="0" applyFont="1" applyBorder="1" applyAlignment="1">
      <alignment horizontal="center" vertical="center" wrapText="1"/>
    </xf>
    <xf numFmtId="0" fontId="3" fillId="0" borderId="5" xfId="0" applyFont="1" applyBorder="1" applyAlignment="1">
      <alignment vertical="top" wrapText="1"/>
    </xf>
    <xf numFmtId="164" fontId="3" fillId="0" borderId="0" xfId="0" applyNumberFormat="1" applyFont="1" applyAlignment="1">
      <alignment horizontal="center" vertical="top"/>
    </xf>
    <xf numFmtId="0" fontId="3" fillId="0" borderId="22" xfId="0" applyFont="1" applyBorder="1" applyAlignment="1">
      <alignment horizontal="left" vertical="top" wrapText="1"/>
    </xf>
    <xf numFmtId="0" fontId="3" fillId="0" borderId="21" xfId="0" applyFont="1" applyBorder="1" applyAlignment="1">
      <alignment horizontal="left" vertical="top" wrapText="1"/>
    </xf>
    <xf numFmtId="0" fontId="3" fillId="0" borderId="21" xfId="0" applyFont="1" applyBorder="1" applyAlignment="1">
      <alignment vertical="top" wrapText="1"/>
    </xf>
    <xf numFmtId="164" fontId="3" fillId="0" borderId="21" xfId="0" applyNumberFormat="1" applyFont="1" applyBorder="1" applyAlignment="1">
      <alignment horizontal="center" vertical="top" wrapText="1"/>
    </xf>
    <xf numFmtId="0" fontId="3" fillId="0" borderId="21" xfId="0" applyFont="1" applyBorder="1" applyAlignment="1">
      <alignment horizontal="center" vertical="center" wrapText="1"/>
    </xf>
    <xf numFmtId="0" fontId="11" fillId="0" borderId="8" xfId="0" applyFont="1" applyBorder="1" applyAlignment="1">
      <alignment vertical="top" wrapText="1"/>
    </xf>
    <xf numFmtId="0" fontId="0" fillId="0" borderId="5" xfId="0" applyBorder="1" applyAlignment="1">
      <alignment vertical="top" wrapText="1"/>
    </xf>
    <xf numFmtId="0" fontId="0" fillId="2" borderId="0" xfId="0" applyFill="1"/>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8" fillId="6" borderId="1" xfId="0" applyFont="1" applyFill="1" applyBorder="1" applyAlignment="1">
      <alignment horizontal="center" vertical="center" wrapText="1"/>
    </xf>
    <xf numFmtId="0" fontId="13" fillId="6" borderId="3" xfId="0" applyFont="1" applyFill="1" applyBorder="1" applyAlignment="1">
      <alignment vertical="center" wrapText="1"/>
    </xf>
    <xf numFmtId="0" fontId="8" fillId="6" borderId="23"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12" fillId="0" borderId="5" xfId="0" applyFont="1" applyBorder="1" applyAlignment="1">
      <alignment vertical="center" wrapText="1"/>
    </xf>
    <xf numFmtId="0" fontId="4" fillId="0" borderId="5" xfId="0" applyFont="1" applyBorder="1" applyAlignment="1">
      <alignment vertical="center" wrapText="1"/>
    </xf>
    <xf numFmtId="0" fontId="14" fillId="0" borderId="5" xfId="0" applyFont="1" applyBorder="1" applyAlignment="1">
      <alignment horizontal="justify" vertical="center" wrapText="1"/>
    </xf>
    <xf numFmtId="0" fontId="0" fillId="0" borderId="3" xfId="0" applyBorder="1" applyAlignment="1">
      <alignment vertical="top" wrapText="1"/>
    </xf>
    <xf numFmtId="0" fontId="4" fillId="0" borderId="15" xfId="0" applyFont="1" applyBorder="1" applyAlignment="1">
      <alignment vertical="center" wrapText="1"/>
    </xf>
    <xf numFmtId="0" fontId="15" fillId="0" borderId="3" xfId="0" applyFont="1" applyBorder="1" applyAlignment="1">
      <alignment vertical="center" wrapText="1"/>
    </xf>
    <xf numFmtId="0" fontId="8" fillId="7" borderId="3" xfId="0" applyFont="1" applyFill="1" applyBorder="1" applyAlignment="1">
      <alignment vertical="center" wrapText="1"/>
    </xf>
    <xf numFmtId="0" fontId="4" fillId="14" borderId="24" xfId="0" applyFont="1" applyFill="1" applyBorder="1" applyAlignment="1">
      <alignment vertical="center" wrapText="1"/>
    </xf>
    <xf numFmtId="0" fontId="4" fillId="14" borderId="15" xfId="0" applyFont="1" applyFill="1" applyBorder="1" applyAlignment="1">
      <alignment vertical="center" wrapText="1"/>
    </xf>
    <xf numFmtId="0" fontId="4" fillId="7" borderId="15" xfId="0" applyFont="1" applyFill="1" applyBorder="1" applyAlignment="1">
      <alignment vertical="center" wrapText="1"/>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vertical="top" wrapText="1"/>
    </xf>
    <xf numFmtId="0" fontId="0" fillId="0" borderId="5" xfId="0" applyBorder="1" applyAlignment="1">
      <alignment vertical="top" wrapText="1"/>
    </xf>
    <xf numFmtId="0" fontId="3" fillId="0" borderId="1" xfId="0" applyFont="1" applyBorder="1" applyAlignment="1">
      <alignment horizontal="center" vertical="top" wrapText="1"/>
    </xf>
    <xf numFmtId="0" fontId="0" fillId="0" borderId="5" xfId="0" applyBorder="1" applyAlignment="1">
      <alignment horizontal="center" vertical="top" wrapText="1"/>
    </xf>
    <xf numFmtId="0" fontId="5" fillId="0" borderId="1" xfId="0" applyFont="1" applyBorder="1" applyAlignment="1">
      <alignment vertical="top" wrapText="1"/>
    </xf>
    <xf numFmtId="0" fontId="5" fillId="0" borderId="5" xfId="0" applyFont="1" applyBorder="1" applyAlignment="1">
      <alignment vertical="top" wrapText="1"/>
    </xf>
    <xf numFmtId="0" fontId="3" fillId="0" borderId="0" xfId="0" applyFont="1" applyAlignment="1">
      <alignment horizontal="right" vertical="top"/>
    </xf>
    <xf numFmtId="0" fontId="2" fillId="2" borderId="1" xfId="0" applyFont="1" applyFill="1" applyBorder="1" applyAlignment="1">
      <alignment horizontal="center" vertical="top"/>
    </xf>
    <xf numFmtId="0" fontId="2" fillId="2" borderId="3" xfId="0" applyFont="1" applyFill="1" applyBorder="1" applyAlignment="1">
      <alignment horizontal="center" vertical="top"/>
    </xf>
    <xf numFmtId="0" fontId="2" fillId="2" borderId="2"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8" borderId="1"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yssaldy.demeuova/Desktop/1.%20q7-kaz_Finance%20Report_2013_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_My%20Documents/Proposals/CCM_expanded_approved_2012/KAZ_Q3_updated_2_2014-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CCM-Instructions"/>
      <sheetName val="CCM-Performance Framework"/>
      <sheetName val="CCM-Expenditure Report Y2"/>
      <sheetName val="CCM-Expediture Report Y1-3"/>
      <sheetName val="Request Y1"/>
      <sheetName val="Request Y2"/>
      <sheetName val="CCM Co-Payments"/>
      <sheetName val="LFA-Instructions"/>
      <sheetName val="LFA PerformanceFramework"/>
      <sheetName val="LFA-Expenditure Report Y2"/>
      <sheetName val="LFA Co-Payments"/>
      <sheetName val="Q-S Calendar"/>
      <sheetName val="Definition"/>
      <sheetName val="Data"/>
      <sheetName val="Trans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Oversight</v>
          </cell>
          <cell r="D3" t="str">
            <v>Ov</v>
          </cell>
          <cell r="J3" t="str">
            <v>HR - Human Resources</v>
          </cell>
        </row>
        <row r="4">
          <cell r="C4" t="str">
            <v>Constituency Engagement</v>
          </cell>
          <cell r="D4" t="str">
            <v>Ce</v>
          </cell>
          <cell r="J4" t="str">
            <v>TA - Technical Assistance</v>
          </cell>
        </row>
        <row r="5">
          <cell r="C5" t="str">
            <v>Alignment</v>
          </cell>
          <cell r="D5" t="str">
            <v>Al</v>
          </cell>
          <cell r="J5" t="str">
            <v xml:space="preserve">PA - Planning and Administration </v>
          </cell>
        </row>
        <row r="6">
          <cell r="C6" t="str">
            <v>Capacity building/Gender</v>
          </cell>
          <cell r="D6" t="str">
            <v>Cb</v>
          </cell>
          <cell r="J6" t="str">
            <v>MT - Meetings Training Workshops Consultations</v>
          </cell>
        </row>
        <row r="7">
          <cell r="J7" t="str">
            <v>CM - Communication materials</v>
          </cell>
        </row>
        <row r="8">
          <cell r="J8" t="str">
            <v>EQ - Equipment</v>
          </cell>
        </row>
        <row r="9">
          <cell r="J9" t="str">
            <v>OH - Overheads</v>
          </cell>
        </row>
        <row r="10">
          <cell r="J10" t="str">
            <v>OT - Others</v>
          </cell>
        </row>
      </sheetData>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CCM-Instructions"/>
      <sheetName val="CCM-Performance Framework"/>
      <sheetName val="CCM-Expenditure Report Y1"/>
      <sheetName val="CCM-Reapply budget Y1"/>
      <sheetName val="CCM-Reapply budget Y2"/>
      <sheetName val="add sheet"/>
      <sheetName val="CCM Co-Payments"/>
      <sheetName val="CCM-Disbursement Request"/>
      <sheetName val="LFA-Instructions"/>
      <sheetName val="LFA PerformanceFramework"/>
      <sheetName val="LFA-Expenditure Report Y1"/>
      <sheetName val="LFA-Reapply budget Y1"/>
      <sheetName val="LFA-Reapply budget Y2"/>
      <sheetName val="LFA Co-Payments"/>
      <sheetName val="Q-S Calendar"/>
      <sheetName val="LFA-Disbursement Recommendation"/>
      <sheetName val="Definition"/>
      <sheetName val="Data"/>
      <sheetName val="Transl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C3" t="str">
            <v>Oversight</v>
          </cell>
        </row>
        <row r="33">
          <cell r="E33">
            <v>1</v>
          </cell>
          <cell r="F33" t="str">
            <v>Oversight</v>
          </cell>
        </row>
        <row r="34">
          <cell r="E34">
            <v>2</v>
          </cell>
          <cell r="F34" t="str">
            <v>Constituency Engagement</v>
          </cell>
        </row>
        <row r="35">
          <cell r="E35">
            <v>3</v>
          </cell>
          <cell r="F35" t="str">
            <v>Capacity building/Gender</v>
          </cell>
        </row>
        <row r="36">
          <cell r="E36">
            <v>4</v>
          </cell>
        </row>
      </sheetData>
      <sheetData sheetId="19" refreshError="1"/>
    </sheetDataSet>
  </externalBook>
</externalLink>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0CBD4F9-CCE3-4F46-8DEF-6B8716953C7C}">
  <we:reference id="c001ba1d-deed-ab1e-fa57-beefab8d5eed" version="1.0.0.0" store="EXCatalog" storeType="EXCatalog"/>
  <we:alternateReferences>
    <we:reference id="WA104381504" version="1.0.0.0" store="da-DK"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C0C97-7D3E-4FEB-8018-F643B9857C01}">
  <dimension ref="A1:J30"/>
  <sheetViews>
    <sheetView tabSelected="1" topLeftCell="A15" zoomScaleNormal="100" workbookViewId="0">
      <selection activeCell="B19" sqref="B19"/>
    </sheetView>
  </sheetViews>
  <sheetFormatPr defaultColWidth="9.1796875" defaultRowHeight="12.5" x14ac:dyDescent="0.35"/>
  <cols>
    <col min="1" max="1" width="26.54296875" style="3" customWidth="1"/>
    <col min="2" max="2" width="64.26953125" style="3" customWidth="1"/>
    <col min="3" max="3" width="11.26953125" style="3" customWidth="1"/>
    <col min="4" max="4" width="12.1796875" style="3" customWidth="1"/>
    <col min="5" max="5" width="11" style="3" customWidth="1"/>
    <col min="6" max="6" width="12.453125" style="3" customWidth="1"/>
    <col min="7" max="7" width="21.7265625" style="4" customWidth="1"/>
    <col min="8" max="8" width="17.453125" style="3" customWidth="1"/>
    <col min="9" max="9" width="9.26953125" style="3" customWidth="1"/>
    <col min="10" max="16384" width="9.1796875" style="3"/>
  </cols>
  <sheetData>
    <row r="1" spans="1:10" x14ac:dyDescent="0.35">
      <c r="B1" s="114" t="s">
        <v>27</v>
      </c>
      <c r="C1" s="114"/>
      <c r="D1" s="114"/>
      <c r="E1" s="114"/>
      <c r="F1" s="114"/>
      <c r="G1" s="114"/>
      <c r="H1" s="114"/>
    </row>
    <row r="2" spans="1:10" ht="13" x14ac:dyDescent="0.35">
      <c r="B2" s="5" t="s">
        <v>68</v>
      </c>
      <c r="C2" s="5"/>
      <c r="D2" s="5"/>
      <c r="E2" s="5"/>
      <c r="F2" s="6"/>
      <c r="G2" s="7"/>
    </row>
    <row r="3" spans="1:10" ht="13" x14ac:dyDescent="0.35">
      <c r="A3" s="8" t="s">
        <v>0</v>
      </c>
      <c r="B3" s="3" t="s">
        <v>22</v>
      </c>
      <c r="C3" s="9"/>
      <c r="D3" s="9"/>
      <c r="E3" s="9"/>
    </row>
    <row r="4" spans="1:10" ht="13" x14ac:dyDescent="0.35">
      <c r="A4" s="8" t="s">
        <v>25</v>
      </c>
      <c r="B4" s="10">
        <v>2025</v>
      </c>
      <c r="C4" s="9"/>
      <c r="D4" s="9"/>
      <c r="E4" s="9"/>
    </row>
    <row r="5" spans="1:10" ht="13" x14ac:dyDescent="0.35">
      <c r="A5" s="8" t="s">
        <v>1</v>
      </c>
      <c r="B5" s="3" t="s">
        <v>21</v>
      </c>
      <c r="C5" s="9"/>
      <c r="D5" s="9"/>
      <c r="E5" s="9"/>
    </row>
    <row r="6" spans="1:10" ht="13.5" thickBot="1" x14ac:dyDescent="0.4">
      <c r="A6" s="8"/>
      <c r="B6" s="10" t="s">
        <v>26</v>
      </c>
      <c r="C6" s="9"/>
      <c r="D6" s="9"/>
      <c r="E6" s="9"/>
    </row>
    <row r="7" spans="1:10" ht="13.5" thickBot="1" x14ac:dyDescent="0.4">
      <c r="A7" s="11" t="s">
        <v>2</v>
      </c>
      <c r="B7" s="115" t="s">
        <v>3</v>
      </c>
      <c r="C7" s="117" t="s">
        <v>4</v>
      </c>
      <c r="D7" s="117"/>
      <c r="E7" s="117"/>
      <c r="F7" s="117"/>
      <c r="G7" s="118" t="s">
        <v>69</v>
      </c>
      <c r="H7" s="118" t="s">
        <v>5</v>
      </c>
    </row>
    <row r="8" spans="1:10" ht="15" customHeight="1" thickBot="1" x14ac:dyDescent="0.4">
      <c r="A8" s="12"/>
      <c r="B8" s="116"/>
      <c r="C8" s="13" t="s">
        <v>6</v>
      </c>
      <c r="D8" s="14" t="s">
        <v>7</v>
      </c>
      <c r="E8" s="14" t="s">
        <v>8</v>
      </c>
      <c r="F8" s="13" t="s">
        <v>9</v>
      </c>
      <c r="G8" s="119"/>
      <c r="H8" s="119"/>
    </row>
    <row r="9" spans="1:10" ht="15.75" customHeight="1" thickBot="1" x14ac:dyDescent="0.4">
      <c r="A9" s="121" t="s">
        <v>70</v>
      </c>
      <c r="B9" s="122"/>
      <c r="C9" s="122"/>
      <c r="D9" s="122"/>
      <c r="E9" s="122"/>
      <c r="F9" s="122"/>
      <c r="G9" s="120"/>
      <c r="H9" s="120"/>
    </row>
    <row r="10" spans="1:10" ht="66.5" customHeight="1" x14ac:dyDescent="0.35">
      <c r="A10" s="112" t="s">
        <v>10</v>
      </c>
      <c r="B10" s="16" t="s">
        <v>142</v>
      </c>
      <c r="C10" s="16"/>
      <c r="D10" s="16" t="s">
        <v>72</v>
      </c>
      <c r="E10" s="16"/>
      <c r="F10" s="16"/>
      <c r="G10" s="15">
        <v>6000</v>
      </c>
      <c r="H10" s="29" t="s">
        <v>11</v>
      </c>
      <c r="I10" s="9"/>
    </row>
    <row r="11" spans="1:10" ht="68" customHeight="1" x14ac:dyDescent="0.35">
      <c r="A11" s="113"/>
      <c r="B11" s="18" t="s">
        <v>143</v>
      </c>
      <c r="C11" s="18"/>
      <c r="D11" s="18"/>
      <c r="E11" s="18" t="s">
        <v>72</v>
      </c>
      <c r="F11" s="18"/>
      <c r="G11" s="17">
        <v>7000</v>
      </c>
      <c r="H11" s="75"/>
      <c r="I11" s="9"/>
    </row>
    <row r="12" spans="1:10" ht="42" customHeight="1" thickBot="1" x14ac:dyDescent="0.4">
      <c r="A12" s="73"/>
      <c r="B12" s="18" t="s">
        <v>75</v>
      </c>
      <c r="C12" s="18"/>
      <c r="D12" s="18"/>
      <c r="E12" s="18"/>
      <c r="F12" s="18"/>
      <c r="G12" s="17"/>
      <c r="H12" s="19" t="s">
        <v>24</v>
      </c>
      <c r="J12" s="33"/>
    </row>
    <row r="13" spans="1:10" ht="64" customHeight="1" x14ac:dyDescent="0.35">
      <c r="A13" s="106" t="s">
        <v>15</v>
      </c>
      <c r="B13" s="16" t="s">
        <v>144</v>
      </c>
      <c r="C13" s="20" t="s">
        <v>72</v>
      </c>
      <c r="D13" s="16"/>
      <c r="E13" s="21"/>
      <c r="F13" s="16" t="s">
        <v>72</v>
      </c>
      <c r="G13" s="22"/>
      <c r="H13" s="104" t="s">
        <v>12</v>
      </c>
      <c r="I13" s="23"/>
    </row>
    <row r="14" spans="1:10" ht="39.75" customHeight="1" x14ac:dyDescent="0.35">
      <c r="A14" s="107"/>
      <c r="B14" s="24" t="s">
        <v>73</v>
      </c>
      <c r="C14" s="25"/>
      <c r="D14" s="25" t="s">
        <v>72</v>
      </c>
      <c r="E14" s="25"/>
      <c r="F14" s="25" t="s">
        <v>72</v>
      </c>
      <c r="G14" s="26"/>
      <c r="H14" s="105"/>
    </row>
    <row r="15" spans="1:10" ht="39.75" customHeight="1" thickBot="1" x14ac:dyDescent="0.4">
      <c r="A15" s="107"/>
      <c r="B15" s="35" t="s">
        <v>74</v>
      </c>
      <c r="C15" s="25"/>
      <c r="D15" s="25" t="s">
        <v>72</v>
      </c>
      <c r="E15" s="25"/>
      <c r="F15" s="25" t="s">
        <v>72</v>
      </c>
      <c r="G15" s="26"/>
      <c r="H15" s="105"/>
    </row>
    <row r="16" spans="1:10" ht="15" customHeight="1" thickBot="1" x14ac:dyDescent="0.4">
      <c r="A16" s="36"/>
      <c r="B16" s="40" t="s">
        <v>32</v>
      </c>
      <c r="C16" s="37"/>
      <c r="D16" s="37"/>
      <c r="E16" s="37"/>
      <c r="F16" s="37"/>
      <c r="G16" s="38"/>
      <c r="H16" s="39"/>
    </row>
    <row r="17" spans="1:8" ht="113" customHeight="1" thickBot="1" x14ac:dyDescent="0.4">
      <c r="A17" s="29" t="s">
        <v>13</v>
      </c>
      <c r="B17" s="82" t="s">
        <v>80</v>
      </c>
      <c r="C17" s="16" t="s">
        <v>71</v>
      </c>
      <c r="D17" s="16" t="s">
        <v>18</v>
      </c>
      <c r="E17" s="16" t="s">
        <v>18</v>
      </c>
      <c r="F17" s="16" t="s">
        <v>18</v>
      </c>
      <c r="G17" s="15">
        <v>10000</v>
      </c>
      <c r="H17" s="30" t="s">
        <v>14</v>
      </c>
    </row>
    <row r="18" spans="1:8" ht="44" customHeight="1" thickBot="1" x14ac:dyDescent="0.4">
      <c r="A18" s="72"/>
      <c r="B18" s="72" t="s">
        <v>78</v>
      </c>
      <c r="C18" s="72"/>
      <c r="D18" s="72" t="s">
        <v>18</v>
      </c>
      <c r="E18" s="72" t="s">
        <v>18</v>
      </c>
      <c r="F18" s="72"/>
      <c r="G18" s="15">
        <v>1640</v>
      </c>
      <c r="H18" s="71"/>
    </row>
    <row r="19" spans="1:8" ht="54" customHeight="1" thickBot="1" x14ac:dyDescent="0.4">
      <c r="A19" s="72"/>
      <c r="B19" s="72" t="s">
        <v>79</v>
      </c>
      <c r="C19" s="72"/>
      <c r="D19" s="72" t="s">
        <v>18</v>
      </c>
      <c r="E19" s="72"/>
      <c r="F19" s="72"/>
      <c r="G19" s="15">
        <v>4000</v>
      </c>
      <c r="H19" s="71"/>
    </row>
    <row r="20" spans="1:8" ht="15.75" customHeight="1" thickBot="1" x14ac:dyDescent="0.4">
      <c r="A20" s="41"/>
      <c r="B20" s="42" t="s">
        <v>29</v>
      </c>
      <c r="C20" s="37"/>
      <c r="D20" s="37"/>
      <c r="E20" s="37"/>
      <c r="F20" s="37"/>
      <c r="G20" s="38"/>
      <c r="H20" s="39"/>
    </row>
    <row r="21" spans="1:8" ht="18" customHeight="1" thickBot="1" x14ac:dyDescent="0.4">
      <c r="A21" s="108" t="s">
        <v>17</v>
      </c>
      <c r="B21" s="16" t="s">
        <v>76</v>
      </c>
      <c r="C21" s="31" t="s">
        <v>16</v>
      </c>
      <c r="D21" s="32" t="s">
        <v>16</v>
      </c>
      <c r="E21" s="32" t="s">
        <v>16</v>
      </c>
      <c r="F21" s="32" t="s">
        <v>16</v>
      </c>
      <c r="G21" s="22">
        <v>4000</v>
      </c>
      <c r="H21" s="110" t="s">
        <v>11</v>
      </c>
    </row>
    <row r="22" spans="1:8" ht="52" customHeight="1" thickBot="1" x14ac:dyDescent="0.4">
      <c r="A22" s="109"/>
      <c r="B22" s="16" t="s">
        <v>77</v>
      </c>
      <c r="C22" s="31" t="s">
        <v>16</v>
      </c>
      <c r="D22" s="32" t="s">
        <v>16</v>
      </c>
      <c r="E22" s="32" t="s">
        <v>16</v>
      </c>
      <c r="F22" s="32" t="s">
        <v>16</v>
      </c>
      <c r="G22" s="22"/>
      <c r="H22" s="111"/>
    </row>
    <row r="23" spans="1:8" ht="43.5" customHeight="1" thickBot="1" x14ac:dyDescent="0.4">
      <c r="A23" s="102" t="s">
        <v>17</v>
      </c>
      <c r="B23" s="1" t="s">
        <v>83</v>
      </c>
      <c r="C23" s="1" t="s">
        <v>16</v>
      </c>
      <c r="D23" s="1" t="s">
        <v>16</v>
      </c>
      <c r="E23" s="1" t="s">
        <v>16</v>
      </c>
      <c r="F23" s="1"/>
      <c r="G23" s="2"/>
      <c r="H23" s="34"/>
    </row>
    <row r="24" spans="1:8" ht="26" customHeight="1" thickBot="1" x14ac:dyDescent="0.4">
      <c r="A24" s="103"/>
      <c r="B24" s="1" t="s">
        <v>84</v>
      </c>
      <c r="C24" s="1"/>
      <c r="D24" s="1" t="s">
        <v>18</v>
      </c>
      <c r="E24" s="1" t="s">
        <v>18</v>
      </c>
      <c r="F24" s="1"/>
      <c r="G24" s="2"/>
      <c r="H24" s="74"/>
    </row>
    <row r="25" spans="1:8" ht="13.5" thickBot="1" x14ac:dyDescent="0.4">
      <c r="A25" s="43"/>
      <c r="B25" s="42" t="s">
        <v>33</v>
      </c>
      <c r="C25" s="44"/>
      <c r="D25" s="43"/>
      <c r="E25" s="44"/>
      <c r="F25" s="45"/>
      <c r="G25" s="46"/>
      <c r="H25" s="47"/>
    </row>
    <row r="26" spans="1:8" ht="25.5" thickBot="1" x14ac:dyDescent="0.4">
      <c r="A26" s="27" t="s">
        <v>19</v>
      </c>
      <c r="B26" s="1" t="s">
        <v>81</v>
      </c>
      <c r="C26" s="1"/>
      <c r="D26" s="1" t="s">
        <v>18</v>
      </c>
      <c r="E26" s="1"/>
      <c r="F26" s="1"/>
      <c r="G26" s="2">
        <v>1500</v>
      </c>
      <c r="H26" s="28" t="s">
        <v>20</v>
      </c>
    </row>
    <row r="27" spans="1:8" ht="38" thickBot="1" x14ac:dyDescent="0.4">
      <c r="A27" s="27" t="s">
        <v>23</v>
      </c>
      <c r="B27" s="1" t="s">
        <v>82</v>
      </c>
      <c r="C27" s="1" t="s">
        <v>18</v>
      </c>
      <c r="D27" s="1" t="s">
        <v>18</v>
      </c>
      <c r="E27" s="1" t="s">
        <v>18</v>
      </c>
      <c r="F27" s="1" t="s">
        <v>18</v>
      </c>
      <c r="G27" s="2">
        <v>400</v>
      </c>
      <c r="H27" s="28" t="s">
        <v>20</v>
      </c>
    </row>
    <row r="28" spans="1:8" x14ac:dyDescent="0.35">
      <c r="A28" s="77" t="s">
        <v>24</v>
      </c>
      <c r="B28" s="72" t="s">
        <v>24</v>
      </c>
      <c r="C28" s="72" t="s">
        <v>18</v>
      </c>
      <c r="D28" s="72" t="s">
        <v>18</v>
      </c>
      <c r="E28" s="72" t="s">
        <v>18</v>
      </c>
      <c r="F28" s="72" t="s">
        <v>18</v>
      </c>
      <c r="G28" s="15">
        <v>44905</v>
      </c>
      <c r="H28" s="70" t="s">
        <v>20</v>
      </c>
    </row>
    <row r="29" spans="1:8" x14ac:dyDescent="0.35">
      <c r="A29" s="78" t="s">
        <v>36</v>
      </c>
      <c r="B29" s="79"/>
      <c r="C29" s="79"/>
      <c r="D29" s="79"/>
      <c r="E29" s="79"/>
      <c r="F29" s="79"/>
      <c r="G29" s="80">
        <v>5555</v>
      </c>
      <c r="H29" s="81"/>
    </row>
    <row r="30" spans="1:8" x14ac:dyDescent="0.35">
      <c r="A30" s="3" t="s">
        <v>34</v>
      </c>
      <c r="G30" s="76">
        <f>SUM(G10:G29)</f>
        <v>85000</v>
      </c>
    </row>
  </sheetData>
  <mergeCells count="12">
    <mergeCell ref="A10:A11"/>
    <mergeCell ref="B1:H1"/>
    <mergeCell ref="B7:B8"/>
    <mergeCell ref="C7:F7"/>
    <mergeCell ref="G7:G9"/>
    <mergeCell ref="H7:H9"/>
    <mergeCell ref="A9:F9"/>
    <mergeCell ref="A23:A24"/>
    <mergeCell ref="H13:H15"/>
    <mergeCell ref="A13:A15"/>
    <mergeCell ref="A21:A22"/>
    <mergeCell ref="H21:H22"/>
  </mergeCells>
  <phoneticPr fontId="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87D66-F9C9-400E-8A53-89801A0AE1F9}">
  <dimension ref="B1:K31"/>
  <sheetViews>
    <sheetView workbookViewId="0">
      <selection activeCell="B17" sqref="B17"/>
    </sheetView>
  </sheetViews>
  <sheetFormatPr defaultRowHeight="14.5" x14ac:dyDescent="0.35"/>
  <cols>
    <col min="2" max="2" width="31.81640625" customWidth="1"/>
    <col min="4" max="4" width="12.453125" customWidth="1"/>
    <col min="5" max="5" width="35.26953125" customWidth="1"/>
    <col min="8" max="8" width="9.1796875" customWidth="1"/>
    <col min="9" max="9" width="33.81640625" customWidth="1"/>
  </cols>
  <sheetData>
    <row r="1" spans="2:10" ht="15" thickBot="1" x14ac:dyDescent="0.4">
      <c r="B1" t="s">
        <v>35</v>
      </c>
      <c r="G1" s="68" t="s">
        <v>58</v>
      </c>
      <c r="H1">
        <v>44905</v>
      </c>
    </row>
    <row r="2" spans="2:10" ht="15" thickBot="1" x14ac:dyDescent="0.4">
      <c r="B2" t="s">
        <v>28</v>
      </c>
      <c r="C2">
        <v>23645</v>
      </c>
      <c r="G2" s="69" t="s">
        <v>59</v>
      </c>
      <c r="H2">
        <v>23430</v>
      </c>
    </row>
    <row r="3" spans="2:10" ht="15" thickBot="1" x14ac:dyDescent="0.4">
      <c r="B3" t="s">
        <v>29</v>
      </c>
      <c r="C3">
        <v>4800</v>
      </c>
      <c r="G3" s="69" t="s">
        <v>60</v>
      </c>
      <c r="H3">
        <v>3000</v>
      </c>
    </row>
    <row r="4" spans="2:10" ht="15" thickBot="1" x14ac:dyDescent="0.4">
      <c r="B4" t="s">
        <v>30</v>
      </c>
      <c r="C4">
        <v>2200</v>
      </c>
      <c r="G4" s="69" t="s">
        <v>61</v>
      </c>
      <c r="H4">
        <v>4000</v>
      </c>
    </row>
    <row r="5" spans="2:10" ht="15" thickBot="1" x14ac:dyDescent="0.4">
      <c r="B5" t="s">
        <v>31</v>
      </c>
      <c r="C5">
        <v>54000</v>
      </c>
      <c r="D5">
        <f>C5+F19+F23+F24+F25+F26+F28</f>
        <v>67534</v>
      </c>
      <c r="E5">
        <v>85079</v>
      </c>
      <c r="G5" s="69" t="s">
        <v>62</v>
      </c>
      <c r="H5">
        <v>300</v>
      </c>
    </row>
    <row r="6" spans="2:10" ht="15" thickBot="1" x14ac:dyDescent="0.4">
      <c r="B6" t="s">
        <v>36</v>
      </c>
      <c r="C6">
        <v>5900</v>
      </c>
      <c r="E6">
        <f>E5/100*7</f>
        <v>5955.53</v>
      </c>
      <c r="G6" s="69" t="s">
        <v>63</v>
      </c>
      <c r="H6">
        <v>400</v>
      </c>
    </row>
    <row r="7" spans="2:10" ht="15" customHeight="1" thickBot="1" x14ac:dyDescent="0.4">
      <c r="C7">
        <f>SUM(C2:C6)</f>
        <v>90545</v>
      </c>
      <c r="D7">
        <f>C7-F31</f>
        <v>0</v>
      </c>
      <c r="G7" s="69" t="s">
        <v>66</v>
      </c>
      <c r="H7">
        <v>600</v>
      </c>
    </row>
    <row r="8" spans="2:10" ht="15" thickBot="1" x14ac:dyDescent="0.4">
      <c r="G8" s="69" t="s">
        <v>64</v>
      </c>
      <c r="H8">
        <v>2046</v>
      </c>
    </row>
    <row r="9" spans="2:10" ht="15" thickBot="1" x14ac:dyDescent="0.4">
      <c r="B9" s="49" t="s">
        <v>35</v>
      </c>
      <c r="C9" s="49">
        <v>2024</v>
      </c>
      <c r="G9" s="69" t="s">
        <v>61</v>
      </c>
      <c r="H9">
        <v>4000</v>
      </c>
    </row>
    <row r="10" spans="2:10" ht="15" thickBot="1" x14ac:dyDescent="0.4">
      <c r="B10" s="48" t="s">
        <v>28</v>
      </c>
      <c r="C10" s="48">
        <v>30748</v>
      </c>
      <c r="G10" s="69" t="s">
        <v>65</v>
      </c>
      <c r="H10">
        <v>400</v>
      </c>
    </row>
    <row r="11" spans="2:10" ht="15" thickBot="1" x14ac:dyDescent="0.4">
      <c r="B11" s="48" t="s">
        <v>29</v>
      </c>
      <c r="C11" s="48">
        <v>8300</v>
      </c>
      <c r="G11" s="69" t="s">
        <v>67</v>
      </c>
      <c r="H11">
        <v>1340</v>
      </c>
    </row>
    <row r="12" spans="2:10" ht="15" thickBot="1" x14ac:dyDescent="0.4">
      <c r="B12" s="48" t="s">
        <v>30</v>
      </c>
      <c r="C12" s="48">
        <v>3000</v>
      </c>
      <c r="G12" s="67"/>
      <c r="H12">
        <v>6410</v>
      </c>
      <c r="I12" t="s">
        <v>51</v>
      </c>
      <c r="J12">
        <v>40900</v>
      </c>
    </row>
    <row r="13" spans="2:10" ht="15" customHeight="1" thickBot="1" x14ac:dyDescent="0.4">
      <c r="B13" s="48" t="s">
        <v>31</v>
      </c>
      <c r="C13" s="48">
        <v>42952</v>
      </c>
      <c r="G13" s="67"/>
      <c r="H13">
        <f>SUM(H1:H12)</f>
        <v>90831</v>
      </c>
      <c r="I13" t="s">
        <v>52</v>
      </c>
      <c r="J13">
        <f>16445+F27</f>
        <v>17795</v>
      </c>
    </row>
    <row r="14" spans="2:10" ht="15" thickBot="1" x14ac:dyDescent="0.4">
      <c r="B14" s="49" t="s">
        <v>37</v>
      </c>
      <c r="C14" s="49">
        <f>SUM(C10:C13)</f>
        <v>85000</v>
      </c>
      <c r="G14" s="67"/>
      <c r="I14" t="s">
        <v>53</v>
      </c>
      <c r="J14">
        <v>12000</v>
      </c>
    </row>
    <row r="15" spans="2:10" ht="15.75" customHeight="1" thickBot="1" x14ac:dyDescent="0.4">
      <c r="E15" s="50" t="s">
        <v>38</v>
      </c>
      <c r="F15" s="51" t="s">
        <v>39</v>
      </c>
      <c r="I15" t="s">
        <v>54</v>
      </c>
      <c r="J15">
        <f>F27+F20</f>
        <v>1659</v>
      </c>
    </row>
    <row r="16" spans="2:10" ht="15.75" customHeight="1" thickBot="1" x14ac:dyDescent="0.4">
      <c r="E16" s="52" t="s">
        <v>40</v>
      </c>
      <c r="F16" s="64">
        <v>40900</v>
      </c>
      <c r="I16" t="s">
        <v>55</v>
      </c>
      <c r="J16">
        <f>F24+F25+F30+F19</f>
        <v>18631</v>
      </c>
    </row>
    <row r="17" spans="5:11" ht="15.75" customHeight="1" thickBot="1" x14ac:dyDescent="0.4">
      <c r="E17" s="52" t="s">
        <v>41</v>
      </c>
      <c r="F17" s="65">
        <v>16445</v>
      </c>
      <c r="G17">
        <v>7200</v>
      </c>
      <c r="J17">
        <f>SUM(J12:J16)</f>
        <v>90985</v>
      </c>
    </row>
    <row r="18" spans="5:11" ht="15.75" customHeight="1" thickBot="1" x14ac:dyDescent="0.4">
      <c r="E18" s="52" t="s">
        <v>42</v>
      </c>
      <c r="F18" s="53">
        <v>12000</v>
      </c>
      <c r="G18">
        <f>F18-G17</f>
        <v>4800</v>
      </c>
    </row>
    <row r="19" spans="5:11" ht="21" customHeight="1" thickBot="1" x14ac:dyDescent="0.4">
      <c r="E19" s="56" t="s">
        <v>43</v>
      </c>
      <c r="F19" s="66">
        <v>6550</v>
      </c>
    </row>
    <row r="20" spans="5:11" ht="15.75" customHeight="1" x14ac:dyDescent="0.35">
      <c r="E20" s="123" t="s">
        <v>44</v>
      </c>
      <c r="F20" s="125">
        <v>309</v>
      </c>
    </row>
    <row r="21" spans="5:11" ht="15.75" customHeight="1" thickBot="1" x14ac:dyDescent="0.4">
      <c r="E21" s="124"/>
      <c r="F21" s="126"/>
    </row>
    <row r="22" spans="5:11" ht="15.75" customHeight="1" thickBot="1" x14ac:dyDescent="0.4">
      <c r="E22" s="52" t="s">
        <v>45</v>
      </c>
      <c r="F22" s="53">
        <v>100</v>
      </c>
    </row>
    <row r="23" spans="5:11" ht="15.75" customHeight="1" thickBot="1" x14ac:dyDescent="0.4">
      <c r="E23" s="56" t="s">
        <v>46</v>
      </c>
      <c r="F23" s="57">
        <v>400</v>
      </c>
      <c r="I23" s="60">
        <v>40900</v>
      </c>
      <c r="J23">
        <v>40900</v>
      </c>
    </row>
    <row r="24" spans="5:11" ht="15.75" customHeight="1" thickTop="1" thickBot="1" x14ac:dyDescent="0.4">
      <c r="E24" s="56" t="s">
        <v>47</v>
      </c>
      <c r="F24" s="57">
        <v>1794</v>
      </c>
      <c r="I24" s="61" t="s">
        <v>56</v>
      </c>
      <c r="J24">
        <v>23645</v>
      </c>
    </row>
    <row r="25" spans="5:11" ht="15.75" customHeight="1" thickBot="1" x14ac:dyDescent="0.4">
      <c r="E25" s="56" t="s">
        <v>48</v>
      </c>
      <c r="F25" s="57">
        <v>4380</v>
      </c>
      <c r="I25" s="62">
        <v>4800</v>
      </c>
      <c r="J25">
        <v>6250</v>
      </c>
    </row>
    <row r="26" spans="5:11" ht="15.75" customHeight="1" thickBot="1" x14ac:dyDescent="0.4">
      <c r="E26" s="56" t="s">
        <v>41</v>
      </c>
      <c r="F26" s="57">
        <v>400</v>
      </c>
      <c r="I26" s="63" t="s">
        <v>57</v>
      </c>
      <c r="J26">
        <v>19750</v>
      </c>
    </row>
    <row r="27" spans="5:11" ht="24.75" customHeight="1" thickBot="1" x14ac:dyDescent="0.4">
      <c r="E27" s="52" t="s">
        <v>49</v>
      </c>
      <c r="F27" s="53">
        <v>1350</v>
      </c>
      <c r="J27">
        <f>SUM(J23:J26)</f>
        <v>90545</v>
      </c>
      <c r="K27">
        <f>J27-90545</f>
        <v>0</v>
      </c>
    </row>
    <row r="28" spans="5:11" ht="15.75" customHeight="1" x14ac:dyDescent="0.35">
      <c r="E28" s="59" t="s">
        <v>46</v>
      </c>
      <c r="F28" s="59">
        <v>10</v>
      </c>
    </row>
    <row r="29" spans="5:11" ht="15.75" customHeight="1" thickBot="1" x14ac:dyDescent="0.4">
      <c r="E29" s="52"/>
      <c r="F29" s="53"/>
    </row>
    <row r="30" spans="5:11" ht="15.75" customHeight="1" thickBot="1" x14ac:dyDescent="0.4">
      <c r="E30" s="56" t="s">
        <v>50</v>
      </c>
      <c r="F30" s="57">
        <v>5907</v>
      </c>
      <c r="G30" s="58">
        <f>F19+F23+F24+F25+F28+F30+F26</f>
        <v>19441</v>
      </c>
      <c r="K30">
        <v>1450</v>
      </c>
    </row>
    <row r="31" spans="5:11" ht="15.75" customHeight="1" thickBot="1" x14ac:dyDescent="0.4">
      <c r="E31" s="54"/>
      <c r="F31" s="55">
        <v>90545</v>
      </c>
    </row>
  </sheetData>
  <mergeCells count="2">
    <mergeCell ref="E20:E21"/>
    <mergeCell ref="F20:F21"/>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CFA7F-8555-4127-8F8C-5D3194D96906}">
  <dimension ref="A1:N36"/>
  <sheetViews>
    <sheetView topLeftCell="A21" workbookViewId="0">
      <selection activeCell="I40" sqref="I40"/>
    </sheetView>
  </sheetViews>
  <sheetFormatPr defaultRowHeight="14.5" x14ac:dyDescent="0.35"/>
  <cols>
    <col min="1" max="1" width="21.36328125" customWidth="1"/>
    <col min="3" max="3" width="10.26953125" customWidth="1"/>
    <col min="5" max="5" width="12.1796875" customWidth="1"/>
  </cols>
  <sheetData>
    <row r="1" spans="1:14" x14ac:dyDescent="0.35">
      <c r="B1" t="s">
        <v>90</v>
      </c>
      <c r="C1" t="s">
        <v>92</v>
      </c>
    </row>
    <row r="2" spans="1:14" ht="15" thickBot="1" x14ac:dyDescent="0.4">
      <c r="C2">
        <v>522.29999999999995</v>
      </c>
    </row>
    <row r="3" spans="1:14" ht="15" thickBot="1" x14ac:dyDescent="0.4">
      <c r="A3" t="s">
        <v>85</v>
      </c>
      <c r="B3" t="s">
        <v>91</v>
      </c>
      <c r="D3" t="s">
        <v>90</v>
      </c>
      <c r="E3" t="s">
        <v>93</v>
      </c>
      <c r="F3" t="s">
        <v>94</v>
      </c>
      <c r="I3" s="85" t="s">
        <v>98</v>
      </c>
      <c r="J3">
        <v>44905</v>
      </c>
      <c r="L3" s="127">
        <v>44905</v>
      </c>
      <c r="M3" s="85" t="s">
        <v>58</v>
      </c>
      <c r="N3" s="85">
        <v>44905</v>
      </c>
    </row>
    <row r="4" spans="1:14" ht="15" thickBot="1" x14ac:dyDescent="0.4">
      <c r="A4" t="s">
        <v>86</v>
      </c>
      <c r="B4">
        <v>152</v>
      </c>
      <c r="D4">
        <v>5</v>
      </c>
      <c r="E4">
        <f>B4*D4</f>
        <v>760</v>
      </c>
      <c r="F4">
        <f>E4*5</f>
        <v>3800</v>
      </c>
      <c r="I4" s="67" t="s">
        <v>99</v>
      </c>
      <c r="J4">
        <v>27000</v>
      </c>
      <c r="L4" s="129"/>
      <c r="M4" s="67" t="s">
        <v>140</v>
      </c>
      <c r="N4" s="67">
        <v>19635</v>
      </c>
    </row>
    <row r="5" spans="1:14" ht="15" thickBot="1" x14ac:dyDescent="0.4">
      <c r="A5" t="s">
        <v>87</v>
      </c>
      <c r="B5">
        <v>191</v>
      </c>
      <c r="C5">
        <f>100000/C2</f>
        <v>191.46084625694047</v>
      </c>
      <c r="E5">
        <v>191</v>
      </c>
      <c r="F5">
        <f>E5*5</f>
        <v>955</v>
      </c>
      <c r="I5" s="67" t="s">
        <v>100</v>
      </c>
      <c r="J5">
        <v>4000</v>
      </c>
      <c r="L5" s="129"/>
      <c r="M5" s="67" t="s">
        <v>61</v>
      </c>
      <c r="N5" s="67">
        <v>4000</v>
      </c>
    </row>
    <row r="6" spans="1:14" ht="15" thickBot="1" x14ac:dyDescent="0.4">
      <c r="A6" t="s">
        <v>88</v>
      </c>
      <c r="B6">
        <v>252</v>
      </c>
      <c r="E6">
        <v>252</v>
      </c>
      <c r="F6">
        <f>E6*5</f>
        <v>1260</v>
      </c>
      <c r="I6" s="67" t="s">
        <v>101</v>
      </c>
      <c r="J6">
        <v>2640</v>
      </c>
      <c r="L6" s="129"/>
      <c r="M6" s="67" t="s">
        <v>97</v>
      </c>
      <c r="N6" s="67">
        <v>2000</v>
      </c>
    </row>
    <row r="7" spans="1:14" ht="15" thickBot="1" x14ac:dyDescent="0.4">
      <c r="A7" t="s">
        <v>89</v>
      </c>
      <c r="B7">
        <v>5</v>
      </c>
      <c r="E7">
        <v>5</v>
      </c>
      <c r="I7" s="67" t="s">
        <v>100</v>
      </c>
      <c r="J7">
        <v>4000</v>
      </c>
      <c r="L7" s="128"/>
      <c r="M7" s="67" t="s">
        <v>61</v>
      </c>
      <c r="N7" s="67">
        <v>4000</v>
      </c>
    </row>
    <row r="8" spans="1:14" ht="15" thickBot="1" x14ac:dyDescent="0.4">
      <c r="A8" t="s">
        <v>95</v>
      </c>
      <c r="F8">
        <f>SUM(F4:F7)</f>
        <v>6015</v>
      </c>
      <c r="I8" s="127" t="s">
        <v>62</v>
      </c>
      <c r="J8">
        <v>300</v>
      </c>
      <c r="L8" s="53">
        <v>20000</v>
      </c>
      <c r="M8" s="127" t="s">
        <v>141</v>
      </c>
      <c r="N8" s="127">
        <v>500</v>
      </c>
    </row>
    <row r="9" spans="1:14" ht="15" thickBot="1" x14ac:dyDescent="0.4">
      <c r="A9" s="84"/>
      <c r="B9" s="84"/>
      <c r="C9" s="84"/>
      <c r="D9" s="84"/>
      <c r="E9" s="84"/>
      <c r="F9" s="84"/>
      <c r="I9" s="128"/>
      <c r="L9" s="53">
        <v>4000</v>
      </c>
      <c r="M9" s="128"/>
      <c r="N9" s="128"/>
    </row>
    <row r="10" spans="1:14" ht="15" thickBot="1" x14ac:dyDescent="0.4">
      <c r="A10" t="s">
        <v>96</v>
      </c>
      <c r="I10" s="67" t="s">
        <v>63</v>
      </c>
      <c r="J10">
        <v>400</v>
      </c>
      <c r="L10" s="53">
        <v>2000</v>
      </c>
      <c r="M10" s="67" t="s">
        <v>97</v>
      </c>
      <c r="N10" s="67">
        <v>2000</v>
      </c>
    </row>
    <row r="11" spans="1:14" ht="15" thickBot="1" x14ac:dyDescent="0.4">
      <c r="A11" t="s">
        <v>86</v>
      </c>
      <c r="B11">
        <v>154</v>
      </c>
      <c r="D11">
        <v>6</v>
      </c>
      <c r="E11">
        <f>B11*D11</f>
        <v>924</v>
      </c>
      <c r="F11">
        <f>E11*5</f>
        <v>4620</v>
      </c>
      <c r="I11" s="67" t="s">
        <v>102</v>
      </c>
      <c r="J11">
        <v>1300</v>
      </c>
      <c r="L11" s="53">
        <v>4000</v>
      </c>
      <c r="M11" s="67" t="s">
        <v>63</v>
      </c>
      <c r="N11" s="67">
        <v>400</v>
      </c>
    </row>
    <row r="12" spans="1:14" ht="15" thickBot="1" x14ac:dyDescent="0.4">
      <c r="A12" t="s">
        <v>87</v>
      </c>
      <c r="B12">
        <v>230</v>
      </c>
      <c r="C12">
        <f>120000/C2</f>
        <v>229.75301550832856</v>
      </c>
      <c r="E12">
        <v>230</v>
      </c>
      <c r="F12">
        <f>E12*5</f>
        <v>1150</v>
      </c>
      <c r="I12" s="67" t="s">
        <v>103</v>
      </c>
      <c r="J12">
        <v>2046</v>
      </c>
      <c r="L12" s="127">
        <v>135</v>
      </c>
      <c r="M12" s="67" t="s">
        <v>97</v>
      </c>
      <c r="N12" s="67">
        <v>2000</v>
      </c>
    </row>
    <row r="13" spans="1:14" ht="15" thickBot="1" x14ac:dyDescent="0.4">
      <c r="A13" t="s">
        <v>88</v>
      </c>
      <c r="B13">
        <v>252</v>
      </c>
      <c r="E13">
        <v>252</v>
      </c>
      <c r="F13">
        <f>E13*5</f>
        <v>1260</v>
      </c>
      <c r="I13" s="67">
        <v>400</v>
      </c>
      <c r="J13">
        <v>400</v>
      </c>
      <c r="L13" s="128"/>
      <c r="M13" s="127"/>
      <c r="N13" s="127"/>
    </row>
    <row r="14" spans="1:14" ht="15" thickBot="1" x14ac:dyDescent="0.4">
      <c r="A14" t="s">
        <v>89</v>
      </c>
      <c r="B14">
        <v>5</v>
      </c>
      <c r="E14">
        <v>5</v>
      </c>
      <c r="I14" s="67" t="s">
        <v>104</v>
      </c>
      <c r="J14">
        <v>200</v>
      </c>
      <c r="L14" s="53"/>
      <c r="M14" s="128"/>
      <c r="N14" s="128"/>
    </row>
    <row r="15" spans="1:14" ht="15" thickBot="1" x14ac:dyDescent="0.4">
      <c r="A15" t="s">
        <v>95</v>
      </c>
      <c r="F15">
        <f>SUM(F11:F14)</f>
        <v>7030</v>
      </c>
      <c r="I15" s="86"/>
      <c r="J15">
        <v>6926</v>
      </c>
      <c r="L15" s="53"/>
      <c r="M15" s="67">
        <v>5560</v>
      </c>
      <c r="N15" s="67">
        <v>5560</v>
      </c>
    </row>
    <row r="16" spans="1:14" ht="15" thickBot="1" x14ac:dyDescent="0.4">
      <c r="I16" s="67"/>
      <c r="J16">
        <f>SUM(J3:J15)</f>
        <v>94117</v>
      </c>
      <c r="L16" s="53">
        <v>2000</v>
      </c>
    </row>
    <row r="17" spans="1:14" ht="15" thickBot="1" x14ac:dyDescent="0.4">
      <c r="I17" s="67"/>
      <c r="L17" s="53"/>
      <c r="N17">
        <f>79440/100</f>
        <v>794.4</v>
      </c>
    </row>
    <row r="18" spans="1:14" ht="15" thickBot="1" x14ac:dyDescent="0.4">
      <c r="L18" s="53">
        <v>400</v>
      </c>
      <c r="N18">
        <f>N17*7</f>
        <v>5560.8</v>
      </c>
    </row>
    <row r="19" spans="1:14" x14ac:dyDescent="0.35">
      <c r="C19">
        <f>13045-19635</f>
        <v>-6590</v>
      </c>
      <c r="L19" s="127">
        <v>2000</v>
      </c>
    </row>
    <row r="20" spans="1:14" ht="15" thickBot="1" x14ac:dyDescent="0.4">
      <c r="L20" s="128"/>
    </row>
    <row r="21" spans="1:14" ht="15" thickBot="1" x14ac:dyDescent="0.4">
      <c r="L21" s="53">
        <v>5560</v>
      </c>
    </row>
    <row r="22" spans="1:14" ht="15" thickBot="1" x14ac:dyDescent="0.4">
      <c r="L22" s="55">
        <f>SUM(L3:L21)</f>
        <v>85000</v>
      </c>
    </row>
    <row r="24" spans="1:14" x14ac:dyDescent="0.35">
      <c r="A24" t="s">
        <v>145</v>
      </c>
    </row>
    <row r="25" spans="1:14" x14ac:dyDescent="0.35">
      <c r="A25" t="s">
        <v>146</v>
      </c>
    </row>
    <row r="26" spans="1:14" x14ac:dyDescent="0.35">
      <c r="A26" t="s">
        <v>156</v>
      </c>
    </row>
    <row r="27" spans="1:14" x14ac:dyDescent="0.35">
      <c r="A27" t="s">
        <v>157</v>
      </c>
    </row>
    <row r="28" spans="1:14" x14ac:dyDescent="0.35">
      <c r="A28" t="s">
        <v>147</v>
      </c>
    </row>
    <row r="29" spans="1:14" x14ac:dyDescent="0.35">
      <c r="A29" t="s">
        <v>148</v>
      </c>
    </row>
    <row r="30" spans="1:14" x14ac:dyDescent="0.35">
      <c r="A30" t="s">
        <v>149</v>
      </c>
    </row>
    <row r="31" spans="1:14" x14ac:dyDescent="0.35">
      <c r="A31" t="s">
        <v>150</v>
      </c>
    </row>
    <row r="32" spans="1:14" x14ac:dyDescent="0.35">
      <c r="A32" t="s">
        <v>151</v>
      </c>
    </row>
    <row r="33" spans="1:1" x14ac:dyDescent="0.35">
      <c r="A33" t="s">
        <v>152</v>
      </c>
    </row>
    <row r="34" spans="1:1" x14ac:dyDescent="0.35">
      <c r="A34" t="s">
        <v>153</v>
      </c>
    </row>
    <row r="35" spans="1:1" x14ac:dyDescent="0.35">
      <c r="A35" t="s">
        <v>154</v>
      </c>
    </row>
    <row r="36" spans="1:1" x14ac:dyDescent="0.35">
      <c r="A36" t="s">
        <v>155</v>
      </c>
    </row>
  </sheetData>
  <mergeCells count="8">
    <mergeCell ref="L19:L20"/>
    <mergeCell ref="M8:M9"/>
    <mergeCell ref="M13:M14"/>
    <mergeCell ref="N8:N9"/>
    <mergeCell ref="N13:N14"/>
    <mergeCell ref="I8:I9"/>
    <mergeCell ref="L3:L7"/>
    <mergeCell ref="L12:L13"/>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66F7C-6F76-416D-9224-10E5100EA6BE}">
  <dimension ref="A1:M22"/>
  <sheetViews>
    <sheetView zoomScale="85" zoomScaleNormal="85" workbookViewId="0">
      <selection activeCell="M3" sqref="M3"/>
    </sheetView>
  </sheetViews>
  <sheetFormatPr defaultRowHeight="14.5" x14ac:dyDescent="0.35"/>
  <cols>
    <col min="1" max="1" width="39.7265625" customWidth="1"/>
    <col min="2" max="2" width="33.453125" customWidth="1"/>
    <col min="3" max="5" width="3.453125" customWidth="1"/>
    <col min="6" max="6" width="2.90625" customWidth="1"/>
    <col min="9" max="9" width="29" customWidth="1"/>
  </cols>
  <sheetData>
    <row r="1" spans="1:12" ht="19.5" customHeight="1" thickBot="1" x14ac:dyDescent="0.4">
      <c r="A1" s="87" t="s">
        <v>105</v>
      </c>
      <c r="B1" s="89" t="s">
        <v>107</v>
      </c>
      <c r="C1" s="131" t="s">
        <v>109</v>
      </c>
      <c r="D1" s="132"/>
      <c r="E1" s="132"/>
      <c r="F1" s="133"/>
      <c r="G1" s="134" t="s">
        <v>110</v>
      </c>
      <c r="H1" s="131" t="s">
        <v>111</v>
      </c>
      <c r="I1" s="132"/>
      <c r="J1" s="133"/>
    </row>
    <row r="2" spans="1:12" ht="33" customHeight="1" thickBot="1" x14ac:dyDescent="0.4">
      <c r="A2" s="88" t="s">
        <v>106</v>
      </c>
      <c r="B2" s="90" t="s">
        <v>108</v>
      </c>
      <c r="C2" s="91" t="s">
        <v>112</v>
      </c>
      <c r="D2" s="91" t="s">
        <v>113</v>
      </c>
      <c r="E2" s="91" t="s">
        <v>114</v>
      </c>
      <c r="F2" s="91" t="s">
        <v>115</v>
      </c>
      <c r="G2" s="135"/>
      <c r="H2" s="91" t="s">
        <v>116</v>
      </c>
      <c r="I2" s="91" t="s">
        <v>38</v>
      </c>
      <c r="J2" s="91" t="s">
        <v>39</v>
      </c>
    </row>
    <row r="3" spans="1:12" ht="17" customHeight="1" x14ac:dyDescent="0.35">
      <c r="A3" s="92" t="s">
        <v>117</v>
      </c>
      <c r="B3" s="123" t="s">
        <v>129</v>
      </c>
      <c r="C3" s="123" t="s">
        <v>130</v>
      </c>
      <c r="D3" s="123" t="s">
        <v>130</v>
      </c>
      <c r="E3" s="123" t="s">
        <v>130</v>
      </c>
      <c r="F3" s="123" t="s">
        <v>130</v>
      </c>
      <c r="G3" s="123" t="s">
        <v>131</v>
      </c>
      <c r="H3" s="123" t="s">
        <v>132</v>
      </c>
      <c r="I3" s="123" t="s">
        <v>40</v>
      </c>
      <c r="J3" s="127">
        <v>44905</v>
      </c>
      <c r="L3" s="127">
        <v>44905</v>
      </c>
    </row>
    <row r="4" spans="1:12" ht="25.5" customHeight="1" x14ac:dyDescent="0.35">
      <c r="A4" s="93" t="s">
        <v>118</v>
      </c>
      <c r="B4" s="130"/>
      <c r="C4" s="130"/>
      <c r="D4" s="130"/>
      <c r="E4" s="130"/>
      <c r="F4" s="130"/>
      <c r="G4" s="130"/>
      <c r="H4" s="130"/>
      <c r="I4" s="130"/>
      <c r="J4" s="129"/>
      <c r="L4" s="129"/>
    </row>
    <row r="5" spans="1:12" x14ac:dyDescent="0.35">
      <c r="A5" s="93" t="s">
        <v>119</v>
      </c>
      <c r="B5" s="130"/>
      <c r="C5" s="130"/>
      <c r="D5" s="130"/>
      <c r="E5" s="130"/>
      <c r="F5" s="130"/>
      <c r="G5" s="130"/>
      <c r="H5" s="130"/>
      <c r="I5" s="130"/>
      <c r="J5" s="129"/>
      <c r="L5" s="129"/>
    </row>
    <row r="6" spans="1:12" x14ac:dyDescent="0.35">
      <c r="A6" s="93" t="s">
        <v>120</v>
      </c>
      <c r="B6" s="130"/>
      <c r="C6" s="130"/>
      <c r="D6" s="130"/>
      <c r="E6" s="130"/>
      <c r="F6" s="130"/>
      <c r="G6" s="130"/>
      <c r="H6" s="130"/>
      <c r="I6" s="130"/>
      <c r="J6" s="129"/>
      <c r="L6" s="129"/>
    </row>
    <row r="7" spans="1:12" ht="18.5" customHeight="1" thickBot="1" x14ac:dyDescent="0.4">
      <c r="A7" s="93" t="s">
        <v>121</v>
      </c>
      <c r="B7" s="124"/>
      <c r="C7" s="124"/>
      <c r="D7" s="124"/>
      <c r="E7" s="124"/>
      <c r="F7" s="124"/>
      <c r="G7" s="124"/>
      <c r="H7" s="124"/>
      <c r="I7" s="124"/>
      <c r="J7" s="128"/>
      <c r="L7" s="128"/>
    </row>
    <row r="8" spans="1:12" ht="18.5" customHeight="1" thickBot="1" x14ac:dyDescent="0.4">
      <c r="A8" s="93" t="s">
        <v>122</v>
      </c>
      <c r="B8" s="123" t="s">
        <v>133</v>
      </c>
      <c r="C8" s="123" t="s">
        <v>130</v>
      </c>
      <c r="D8" s="123" t="s">
        <v>130</v>
      </c>
      <c r="E8" s="123" t="s">
        <v>130</v>
      </c>
      <c r="F8" s="123" t="s">
        <v>130</v>
      </c>
      <c r="G8" s="123" t="s">
        <v>131</v>
      </c>
      <c r="H8" s="123" t="s">
        <v>132</v>
      </c>
      <c r="I8" s="96" t="s">
        <v>41</v>
      </c>
      <c r="J8" s="53">
        <v>19635</v>
      </c>
      <c r="L8" s="53">
        <v>19635</v>
      </c>
    </row>
    <row r="9" spans="1:12" ht="27" customHeight="1" thickBot="1" x14ac:dyDescent="0.4">
      <c r="A9" s="94" t="s">
        <v>123</v>
      </c>
      <c r="B9" s="130"/>
      <c r="C9" s="130"/>
      <c r="D9" s="130"/>
      <c r="E9" s="130"/>
      <c r="F9" s="130"/>
      <c r="G9" s="130"/>
      <c r="H9" s="130"/>
      <c r="I9" s="96" t="s">
        <v>42</v>
      </c>
      <c r="J9" s="53">
        <v>4000</v>
      </c>
      <c r="L9" s="53">
        <v>4000</v>
      </c>
    </row>
    <row r="10" spans="1:12" ht="21.5" customHeight="1" thickBot="1" x14ac:dyDescent="0.4">
      <c r="A10" s="93"/>
      <c r="B10" s="130"/>
      <c r="C10" s="130"/>
      <c r="D10" s="130"/>
      <c r="E10" s="130"/>
      <c r="F10" s="130"/>
      <c r="G10" s="130"/>
      <c r="H10" s="130"/>
      <c r="I10" s="96" t="s">
        <v>139</v>
      </c>
      <c r="J10" s="53">
        <v>2000</v>
      </c>
      <c r="L10" s="53">
        <v>2000</v>
      </c>
    </row>
    <row r="11" spans="1:12" ht="22.5" customHeight="1" thickBot="1" x14ac:dyDescent="0.4">
      <c r="A11" s="92" t="s">
        <v>124</v>
      </c>
      <c r="B11" s="130"/>
      <c r="C11" s="130"/>
      <c r="D11" s="130"/>
      <c r="E11" s="130"/>
      <c r="F11" s="130"/>
      <c r="G11" s="130"/>
      <c r="H11" s="130"/>
      <c r="I11" s="96" t="s">
        <v>43</v>
      </c>
      <c r="J11" s="53">
        <v>4000</v>
      </c>
      <c r="L11" s="53">
        <v>4000</v>
      </c>
    </row>
    <row r="12" spans="1:12" ht="25.5" customHeight="1" x14ac:dyDescent="0.35">
      <c r="A12" s="93" t="s">
        <v>125</v>
      </c>
      <c r="B12" s="130"/>
      <c r="C12" s="130"/>
      <c r="D12" s="130"/>
      <c r="E12" s="130"/>
      <c r="F12" s="130"/>
      <c r="G12" s="130"/>
      <c r="H12" s="130"/>
      <c r="I12" s="123" t="s">
        <v>44</v>
      </c>
      <c r="J12" s="127">
        <v>500</v>
      </c>
      <c r="L12" s="127">
        <v>500</v>
      </c>
    </row>
    <row r="13" spans="1:12" ht="15" thickBot="1" x14ac:dyDescent="0.4">
      <c r="A13" s="93"/>
      <c r="B13" s="130"/>
      <c r="C13" s="130"/>
      <c r="D13" s="130"/>
      <c r="E13" s="130"/>
      <c r="F13" s="130"/>
      <c r="G13" s="130"/>
      <c r="H13" s="130"/>
      <c r="I13" s="124"/>
      <c r="J13" s="128"/>
      <c r="L13" s="128"/>
    </row>
    <row r="14" spans="1:12" ht="18.5" customHeight="1" thickBot="1" x14ac:dyDescent="0.4">
      <c r="A14" s="93" t="s">
        <v>126</v>
      </c>
      <c r="B14" s="130"/>
      <c r="C14" s="130"/>
      <c r="D14" s="130"/>
      <c r="E14" s="130"/>
      <c r="F14" s="130"/>
      <c r="G14" s="130"/>
      <c r="H14" s="130"/>
      <c r="I14" s="96"/>
      <c r="J14" s="53"/>
      <c r="L14" s="53"/>
    </row>
    <row r="15" spans="1:12" ht="15" thickBot="1" x14ac:dyDescent="0.4">
      <c r="A15" s="93" t="s">
        <v>120</v>
      </c>
      <c r="B15" s="130"/>
      <c r="C15" s="130"/>
      <c r="D15" s="130"/>
      <c r="E15" s="130"/>
      <c r="F15" s="130"/>
      <c r="G15" s="130"/>
      <c r="H15" s="130"/>
      <c r="I15" s="96"/>
      <c r="J15" s="53"/>
      <c r="L15" s="53"/>
    </row>
    <row r="16" spans="1:12" ht="18.5" customHeight="1" thickBot="1" x14ac:dyDescent="0.4">
      <c r="A16" s="93" t="s">
        <v>127</v>
      </c>
      <c r="B16" s="124"/>
      <c r="C16" s="124"/>
      <c r="D16" s="124"/>
      <c r="E16" s="124"/>
      <c r="F16" s="124"/>
      <c r="G16" s="124"/>
      <c r="H16" s="124"/>
      <c r="I16" s="96" t="s">
        <v>48</v>
      </c>
      <c r="J16" s="53">
        <v>2000</v>
      </c>
      <c r="L16" s="53">
        <v>2000</v>
      </c>
    </row>
    <row r="17" spans="1:13" ht="24.5" customHeight="1" thickBot="1" x14ac:dyDescent="0.4">
      <c r="A17" s="93" t="s">
        <v>128</v>
      </c>
      <c r="B17" s="96" t="s">
        <v>134</v>
      </c>
      <c r="C17" s="96"/>
      <c r="D17" s="96"/>
      <c r="E17" s="96" t="s">
        <v>130</v>
      </c>
      <c r="F17" s="96"/>
      <c r="G17" s="96" t="s">
        <v>131</v>
      </c>
      <c r="H17" s="96" t="s">
        <v>132</v>
      </c>
      <c r="I17" s="96" t="s">
        <v>41</v>
      </c>
      <c r="J17" s="53">
        <v>400</v>
      </c>
      <c r="L17" s="53">
        <v>400</v>
      </c>
      <c r="M17">
        <f>79440/100</f>
        <v>794.4</v>
      </c>
    </row>
    <row r="18" spans="1:13" ht="26" customHeight="1" thickBot="1" x14ac:dyDescent="0.4">
      <c r="A18" s="94" t="s">
        <v>123</v>
      </c>
      <c r="B18" s="123" t="s">
        <v>135</v>
      </c>
      <c r="C18" s="123" t="s">
        <v>130</v>
      </c>
      <c r="D18" s="123" t="s">
        <v>130</v>
      </c>
      <c r="E18" s="123" t="s">
        <v>130</v>
      </c>
      <c r="F18" s="123" t="s">
        <v>130</v>
      </c>
      <c r="G18" s="123" t="s">
        <v>131</v>
      </c>
      <c r="H18" s="123" t="s">
        <v>132</v>
      </c>
      <c r="I18" s="96" t="s">
        <v>136</v>
      </c>
      <c r="J18" s="53">
        <v>2000</v>
      </c>
      <c r="L18" s="53">
        <v>2000</v>
      </c>
      <c r="M18">
        <f>M17*7</f>
        <v>5560.8</v>
      </c>
    </row>
    <row r="19" spans="1:13" x14ac:dyDescent="0.35">
      <c r="A19" s="83"/>
      <c r="B19" s="130"/>
      <c r="C19" s="130"/>
      <c r="D19" s="130"/>
      <c r="E19" s="130"/>
      <c r="F19" s="130"/>
      <c r="G19" s="130"/>
      <c r="H19" s="130"/>
      <c r="I19" s="123"/>
      <c r="J19" s="127"/>
      <c r="L19" s="127"/>
    </row>
    <row r="20" spans="1:13" ht="15" thickBot="1" x14ac:dyDescent="0.4">
      <c r="A20" s="95"/>
      <c r="B20" s="124"/>
      <c r="C20" s="124"/>
      <c r="D20" s="124"/>
      <c r="E20" s="124"/>
      <c r="F20" s="124"/>
      <c r="G20" s="124"/>
      <c r="H20" s="124"/>
      <c r="I20" s="124"/>
      <c r="J20" s="128"/>
      <c r="L20" s="128"/>
    </row>
    <row r="21" spans="1:13" ht="15" thickBot="1" x14ac:dyDescent="0.4">
      <c r="A21" s="97" t="s">
        <v>137</v>
      </c>
      <c r="B21" s="96" t="s">
        <v>36</v>
      </c>
      <c r="C21" s="96"/>
      <c r="D21" s="96"/>
      <c r="E21" s="96"/>
      <c r="F21" s="96"/>
      <c r="G21" s="96"/>
      <c r="H21" s="96"/>
      <c r="I21" s="96" t="s">
        <v>50</v>
      </c>
      <c r="J21" s="53">
        <v>5560</v>
      </c>
      <c r="L21" s="53">
        <v>5560</v>
      </c>
    </row>
    <row r="22" spans="1:13" ht="15" thickBot="1" x14ac:dyDescent="0.4">
      <c r="A22" s="98" t="s">
        <v>138</v>
      </c>
      <c r="B22" s="99"/>
      <c r="C22" s="99"/>
      <c r="D22" s="99"/>
      <c r="E22" s="99"/>
      <c r="F22" s="99"/>
      <c r="G22" s="99"/>
      <c r="H22" s="100"/>
      <c r="I22" s="101"/>
      <c r="J22" s="55">
        <f>SUM(J3:J21)</f>
        <v>85000</v>
      </c>
    </row>
  </sheetData>
  <mergeCells count="33">
    <mergeCell ref="L3:L7"/>
    <mergeCell ref="L12:L13"/>
    <mergeCell ref="L19:L20"/>
    <mergeCell ref="J12:J13"/>
    <mergeCell ref="B18:B20"/>
    <mergeCell ref="C18:C20"/>
    <mergeCell ref="D18:D20"/>
    <mergeCell ref="E18:E20"/>
    <mergeCell ref="F18:F20"/>
    <mergeCell ref="G18:G20"/>
    <mergeCell ref="H18:H20"/>
    <mergeCell ref="I19:I20"/>
    <mergeCell ref="J19:J20"/>
    <mergeCell ref="I3:I7"/>
    <mergeCell ref="J3:J7"/>
    <mergeCell ref="B8:B16"/>
    <mergeCell ref="H8:H16"/>
    <mergeCell ref="I12:I13"/>
    <mergeCell ref="C1:F1"/>
    <mergeCell ref="G1:G2"/>
    <mergeCell ref="H1:J1"/>
    <mergeCell ref="G3:G7"/>
    <mergeCell ref="H3:H7"/>
    <mergeCell ref="C8:C16"/>
    <mergeCell ref="D8:D16"/>
    <mergeCell ref="E8:E16"/>
    <mergeCell ref="F8:F16"/>
    <mergeCell ref="G8:G16"/>
    <mergeCell ref="B3:B7"/>
    <mergeCell ref="C3:C7"/>
    <mergeCell ref="D3:D7"/>
    <mergeCell ref="E3:E7"/>
    <mergeCell ref="F3:F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CCM Plan 2024</vt:lpstr>
      <vt:lpstr>Лист1</vt:lpstr>
      <vt:lpstr>Sheet1</vt:lpstr>
      <vt:lpstr>Лист2</vt:lpstr>
      <vt:lpstr>Лист2!_Hlk149295150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Ainur</dc:creator>
  <cp:lastModifiedBy>Ryssaldy Demeuova</cp:lastModifiedBy>
  <dcterms:created xsi:type="dcterms:W3CDTF">2018-10-25T06:21:43Z</dcterms:created>
  <dcterms:modified xsi:type="dcterms:W3CDTF">2025-01-24T18:41:19Z</dcterms:modified>
</cp:coreProperties>
</file>